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borcher\Desktop\ANG\"/>
    </mc:Choice>
  </mc:AlternateContent>
  <bookViews>
    <workbookView xWindow="0" yWindow="0" windowWidth="28800" windowHeight="12180" tabRatio="663"/>
  </bookViews>
  <sheets>
    <sheet name="Legend" sheetId="16" r:id="rId1"/>
    <sheet name="Accounts" sheetId="17" r:id="rId2"/>
  </sheets>
  <calcPr calcId="162913"/>
</workbook>
</file>

<file path=xl/calcChain.xml><?xml version="1.0" encoding="utf-8"?>
<calcChain xmlns="http://schemas.openxmlformats.org/spreadsheetml/2006/main">
  <c r="X23" i="17" l="1"/>
  <c r="X22" i="17"/>
  <c r="X21" i="17"/>
  <c r="X20" i="17"/>
  <c r="X19" i="17"/>
  <c r="X18" i="17"/>
  <c r="X17" i="17"/>
  <c r="X16" i="17"/>
  <c r="X15" i="17"/>
  <c r="X14" i="17"/>
  <c r="X13" i="17"/>
  <c r="X12" i="17"/>
  <c r="Z12" i="17"/>
  <c r="Z13" i="17"/>
  <c r="Z14" i="17"/>
  <c r="Z15" i="17"/>
  <c r="Z16" i="17"/>
  <c r="Z17" i="17"/>
  <c r="Z18" i="17"/>
  <c r="Z19" i="17"/>
  <c r="Z20" i="17"/>
  <c r="Z21" i="17"/>
  <c r="Z22" i="17"/>
  <c r="Z23" i="17"/>
  <c r="Z24" i="17"/>
  <c r="Z25" i="17"/>
  <c r="Z26" i="17"/>
  <c r="Z27" i="17"/>
  <c r="Z28" i="17"/>
  <c r="Z29" i="17"/>
  <c r="Z30" i="17"/>
  <c r="Z31" i="17"/>
  <c r="Z32" i="17"/>
  <c r="Z33" i="17"/>
  <c r="Z34" i="17"/>
  <c r="Z35" i="17"/>
  <c r="AL107" i="17" l="1"/>
  <c r="AI107" i="17"/>
  <c r="AF107" i="17"/>
  <c r="W107" i="17"/>
  <c r="V107" i="17"/>
  <c r="U107" i="17"/>
  <c r="T107" i="17"/>
  <c r="S107" i="17"/>
  <c r="O107" i="17"/>
  <c r="R107" i="17" s="1"/>
  <c r="I107" i="17"/>
  <c r="L107" i="17" s="1"/>
  <c r="F107" i="17"/>
  <c r="E107" i="17"/>
  <c r="N107" i="17" s="1"/>
  <c r="D107" i="17"/>
  <c r="M107" i="17" s="1"/>
  <c r="C107" i="17"/>
  <c r="AL106" i="17"/>
  <c r="AI106" i="17"/>
  <c r="AF106" i="17"/>
  <c r="W106" i="17"/>
  <c r="U106" i="17" s="1"/>
  <c r="V106" i="17"/>
  <c r="T106" i="17"/>
  <c r="S106" i="17"/>
  <c r="O106" i="17"/>
  <c r="R106" i="17" s="1"/>
  <c r="N106" i="17"/>
  <c r="M106" i="17"/>
  <c r="I106" i="17"/>
  <c r="F106" i="17"/>
  <c r="E106" i="17"/>
  <c r="C106" i="17" s="1"/>
  <c r="D106" i="17"/>
  <c r="AL105" i="17"/>
  <c r="AI105" i="17"/>
  <c r="AF105" i="17"/>
  <c r="W105" i="17"/>
  <c r="V105" i="17"/>
  <c r="U105" i="17"/>
  <c r="T105" i="17"/>
  <c r="S105" i="17"/>
  <c r="O105" i="17"/>
  <c r="R105" i="17" s="1"/>
  <c r="I105" i="17"/>
  <c r="L105" i="17" s="1"/>
  <c r="F105" i="17"/>
  <c r="E105" i="17"/>
  <c r="N105" i="17" s="1"/>
  <c r="D105" i="17"/>
  <c r="M105" i="17" s="1"/>
  <c r="C105" i="17"/>
  <c r="L106" i="17" l="1"/>
  <c r="AL104" i="17" l="1"/>
  <c r="AI104" i="17"/>
  <c r="AF104" i="17"/>
  <c r="W104" i="17"/>
  <c r="V104" i="17"/>
  <c r="U104" i="17" s="1"/>
  <c r="T104" i="17"/>
  <c r="S104" i="17"/>
  <c r="O104" i="17"/>
  <c r="N104" i="17"/>
  <c r="M104" i="17"/>
  <c r="I104" i="17"/>
  <c r="L104" i="17" s="1"/>
  <c r="F104" i="17"/>
  <c r="E104" i="17"/>
  <c r="C104" i="17"/>
  <c r="AL103" i="17"/>
  <c r="AI103" i="17"/>
  <c r="AF103" i="17"/>
  <c r="W103" i="17"/>
  <c r="V103" i="17"/>
  <c r="U103" i="17" s="1"/>
  <c r="T103" i="17"/>
  <c r="S103" i="17"/>
  <c r="O103" i="17"/>
  <c r="M103" i="17"/>
  <c r="I103" i="17"/>
  <c r="F103" i="17"/>
  <c r="E103" i="17"/>
  <c r="N103" i="17" s="1"/>
  <c r="AL102" i="17"/>
  <c r="AI102" i="17"/>
  <c r="AF102" i="17"/>
  <c r="W102" i="17"/>
  <c r="V102" i="17"/>
  <c r="T102" i="17"/>
  <c r="S102" i="17"/>
  <c r="O102" i="17"/>
  <c r="M102" i="17"/>
  <c r="I102" i="17"/>
  <c r="F102" i="17"/>
  <c r="E102" i="17"/>
  <c r="N102" i="17" s="1"/>
  <c r="C102" i="17"/>
  <c r="U102" i="17" l="1"/>
  <c r="R102" i="17"/>
  <c r="R103" i="17"/>
  <c r="R104" i="17"/>
  <c r="L102" i="17"/>
  <c r="C103" i="17"/>
  <c r="L103" i="17" s="1"/>
  <c r="AL101" i="17" l="1"/>
  <c r="AI101" i="17"/>
  <c r="AF101" i="17"/>
  <c r="W101" i="17"/>
  <c r="V101" i="17"/>
  <c r="U101" i="17" s="1"/>
  <c r="T101" i="17"/>
  <c r="S101" i="17"/>
  <c r="O101" i="17"/>
  <c r="M101" i="17"/>
  <c r="I101" i="17"/>
  <c r="F101" i="17"/>
  <c r="E101" i="17"/>
  <c r="N101" i="17" s="1"/>
  <c r="D101" i="17"/>
  <c r="AL100" i="17"/>
  <c r="AI100" i="17"/>
  <c r="AF100" i="17"/>
  <c r="W100" i="17"/>
  <c r="V100" i="17"/>
  <c r="U100" i="17"/>
  <c r="T100" i="17"/>
  <c r="S100" i="17"/>
  <c r="O100" i="17"/>
  <c r="N100" i="17"/>
  <c r="M100" i="17"/>
  <c r="I100" i="17"/>
  <c r="F100" i="17"/>
  <c r="E100" i="17"/>
  <c r="D100" i="17"/>
  <c r="C100" i="17" s="1"/>
  <c r="AL99" i="17"/>
  <c r="AI99" i="17"/>
  <c r="AF99" i="17"/>
  <c r="W99" i="17"/>
  <c r="V99" i="17"/>
  <c r="T99" i="17"/>
  <c r="S99" i="17"/>
  <c r="O99" i="17"/>
  <c r="I99" i="17"/>
  <c r="F99" i="17"/>
  <c r="E99" i="17"/>
  <c r="N99" i="17" s="1"/>
  <c r="D99" i="17"/>
  <c r="M99" i="17" s="1"/>
  <c r="C99" i="17"/>
  <c r="R99" i="17" l="1"/>
  <c r="U99" i="17"/>
  <c r="R101" i="17"/>
  <c r="L99" i="17"/>
  <c r="C101" i="17"/>
  <c r="L101" i="17"/>
  <c r="L100" i="17"/>
  <c r="R100" i="17"/>
  <c r="AL98" i="17" l="1"/>
  <c r="AI98" i="17"/>
  <c r="AF98" i="17"/>
  <c r="W98" i="17"/>
  <c r="V98" i="17"/>
  <c r="U98" i="17" s="1"/>
  <c r="T98" i="17"/>
  <c r="S98" i="17"/>
  <c r="O98" i="17"/>
  <c r="I98" i="17"/>
  <c r="R98" i="17" s="1"/>
  <c r="F98" i="17"/>
  <c r="E98" i="17"/>
  <c r="N98" i="17" s="1"/>
  <c r="D98" i="17"/>
  <c r="AL97" i="17"/>
  <c r="AI97" i="17"/>
  <c r="AF97" i="17"/>
  <c r="W97" i="17"/>
  <c r="V97" i="17"/>
  <c r="U97" i="17" s="1"/>
  <c r="T97" i="17"/>
  <c r="S97" i="17"/>
  <c r="O97" i="17"/>
  <c r="M97" i="17"/>
  <c r="I97" i="17"/>
  <c r="F97" i="17"/>
  <c r="E97" i="17"/>
  <c r="N97" i="17" s="1"/>
  <c r="D97" i="17"/>
  <c r="AL96" i="17"/>
  <c r="AI96" i="17"/>
  <c r="AF96" i="17"/>
  <c r="W96" i="17"/>
  <c r="V96" i="17"/>
  <c r="U96" i="17" s="1"/>
  <c r="T96" i="17"/>
  <c r="S96" i="17"/>
  <c r="O96" i="17"/>
  <c r="M96" i="17"/>
  <c r="I96" i="17"/>
  <c r="F96" i="17"/>
  <c r="E96" i="17"/>
  <c r="D96" i="17"/>
  <c r="C98" i="17" l="1"/>
  <c r="R96" i="17"/>
  <c r="C96" i="17"/>
  <c r="L96" i="17" s="1"/>
  <c r="C97" i="17"/>
  <c r="L97" i="17"/>
  <c r="N96" i="17"/>
  <c r="L98" i="17"/>
  <c r="M98" i="17"/>
  <c r="R97" i="17"/>
  <c r="AL95" i="17" l="1"/>
  <c r="AI95" i="17"/>
  <c r="AF95" i="17"/>
  <c r="W95" i="17"/>
  <c r="V95" i="17"/>
  <c r="U95" i="17"/>
  <c r="T95" i="17"/>
  <c r="S95" i="17"/>
  <c r="O95" i="17"/>
  <c r="I95" i="17"/>
  <c r="F95" i="17"/>
  <c r="E95" i="17"/>
  <c r="N95" i="17" s="1"/>
  <c r="D95" i="17"/>
  <c r="AL94" i="17"/>
  <c r="AI94" i="17"/>
  <c r="AF94" i="17"/>
  <c r="W94" i="17"/>
  <c r="V94" i="17"/>
  <c r="U94" i="17" s="1"/>
  <c r="T94" i="17"/>
  <c r="S94" i="17"/>
  <c r="O94" i="17"/>
  <c r="N94" i="17"/>
  <c r="M94" i="17"/>
  <c r="I94" i="17"/>
  <c r="F94" i="17"/>
  <c r="E94" i="17"/>
  <c r="D94" i="17"/>
  <c r="AL93" i="17"/>
  <c r="AI93" i="17"/>
  <c r="AF93" i="17"/>
  <c r="W93" i="17"/>
  <c r="V93" i="17"/>
  <c r="T93" i="17"/>
  <c r="S93" i="17"/>
  <c r="O93" i="17"/>
  <c r="M93" i="17"/>
  <c r="I93" i="17"/>
  <c r="F93" i="17"/>
  <c r="E93" i="17"/>
  <c r="D93" i="17"/>
  <c r="AL92" i="17"/>
  <c r="AI92" i="17"/>
  <c r="AF92" i="17"/>
  <c r="W92" i="17"/>
  <c r="V92" i="17"/>
  <c r="U92" i="17" s="1"/>
  <c r="T92" i="17"/>
  <c r="S92" i="17"/>
  <c r="R92" i="17"/>
  <c r="O92" i="17"/>
  <c r="I92" i="17"/>
  <c r="F92" i="17"/>
  <c r="E92" i="17"/>
  <c r="N92" i="17" s="1"/>
  <c r="D92" i="17"/>
  <c r="M92" i="17" s="1"/>
  <c r="AL91" i="17"/>
  <c r="AI91" i="17"/>
  <c r="AF91" i="17"/>
  <c r="W91" i="17"/>
  <c r="V91" i="17"/>
  <c r="U91" i="17"/>
  <c r="T91" i="17"/>
  <c r="S91" i="17"/>
  <c r="O91" i="17"/>
  <c r="I91" i="17"/>
  <c r="F91" i="17"/>
  <c r="E91" i="17"/>
  <c r="N91" i="17" s="1"/>
  <c r="D91" i="17"/>
  <c r="AL90" i="17"/>
  <c r="AI90" i="17"/>
  <c r="AF90" i="17"/>
  <c r="W90" i="17"/>
  <c r="V90" i="17"/>
  <c r="T90" i="17"/>
  <c r="S90" i="17"/>
  <c r="O90" i="17"/>
  <c r="I90" i="17"/>
  <c r="R90" i="17" s="1"/>
  <c r="F90" i="17"/>
  <c r="E90" i="17"/>
  <c r="N90" i="17" s="1"/>
  <c r="D90" i="17"/>
  <c r="C90" i="17" s="1"/>
  <c r="AL89" i="17"/>
  <c r="AI89" i="17"/>
  <c r="AF89" i="17"/>
  <c r="W89" i="17"/>
  <c r="V89" i="17"/>
  <c r="T89" i="17"/>
  <c r="S89" i="17"/>
  <c r="O89" i="17"/>
  <c r="I89" i="17"/>
  <c r="F89" i="17"/>
  <c r="E89" i="17"/>
  <c r="N89" i="17" s="1"/>
  <c r="D89" i="17"/>
  <c r="C89" i="17" s="1"/>
  <c r="L89" i="17" s="1"/>
  <c r="AL88" i="17"/>
  <c r="AI88" i="17"/>
  <c r="AF88" i="17"/>
  <c r="W88" i="17"/>
  <c r="V88" i="17"/>
  <c r="T88" i="17"/>
  <c r="S88" i="17"/>
  <c r="O88" i="17"/>
  <c r="I88" i="17"/>
  <c r="F88" i="17"/>
  <c r="E88" i="17"/>
  <c r="N88" i="17" s="1"/>
  <c r="D88" i="17"/>
  <c r="M88" i="17" s="1"/>
  <c r="AL87" i="17"/>
  <c r="AI87" i="17"/>
  <c r="AF87" i="17"/>
  <c r="W87" i="17"/>
  <c r="V87" i="17"/>
  <c r="T87" i="17"/>
  <c r="S87" i="17"/>
  <c r="O87" i="17"/>
  <c r="I87" i="17"/>
  <c r="F87" i="17"/>
  <c r="E87" i="17"/>
  <c r="N87" i="17" s="1"/>
  <c r="D87" i="17"/>
  <c r="AL86" i="17"/>
  <c r="AI86" i="17"/>
  <c r="AF86" i="17"/>
  <c r="W86" i="17"/>
  <c r="V86" i="17"/>
  <c r="T86" i="17"/>
  <c r="S86" i="17"/>
  <c r="O86" i="17"/>
  <c r="I86" i="17"/>
  <c r="R86" i="17" s="1"/>
  <c r="F86" i="17"/>
  <c r="E86" i="17"/>
  <c r="N86" i="17" s="1"/>
  <c r="D86" i="17"/>
  <c r="M86" i="17" s="1"/>
  <c r="AL85" i="17"/>
  <c r="AI85" i="17"/>
  <c r="AF85" i="17"/>
  <c r="W85" i="17"/>
  <c r="V85" i="17"/>
  <c r="U85" i="17" s="1"/>
  <c r="T85" i="17"/>
  <c r="S85" i="17"/>
  <c r="O85" i="17"/>
  <c r="I85" i="17"/>
  <c r="F85" i="17"/>
  <c r="E85" i="17"/>
  <c r="N85" i="17" s="1"/>
  <c r="D85" i="17"/>
  <c r="M85" i="17" s="1"/>
  <c r="AL84" i="17"/>
  <c r="AI84" i="17"/>
  <c r="AF84" i="17"/>
  <c r="W84" i="17"/>
  <c r="V84" i="17"/>
  <c r="U84" i="17" s="1"/>
  <c r="T84" i="17"/>
  <c r="S84" i="17"/>
  <c r="O84" i="17"/>
  <c r="I84" i="17"/>
  <c r="R84" i="17" s="1"/>
  <c r="F84" i="17"/>
  <c r="E84" i="17"/>
  <c r="N84" i="17" s="1"/>
  <c r="D84" i="17"/>
  <c r="M84" i="17" s="1"/>
  <c r="R87" i="17" l="1"/>
  <c r="R88" i="17"/>
  <c r="M90" i="17"/>
  <c r="C93" i="17"/>
  <c r="L93" i="17" s="1"/>
  <c r="C94" i="17"/>
  <c r="U87" i="17"/>
  <c r="U88" i="17"/>
  <c r="U89" i="17"/>
  <c r="C95" i="17"/>
  <c r="L95" i="17" s="1"/>
  <c r="C85" i="17"/>
  <c r="L85" i="17" s="1"/>
  <c r="U86" i="17"/>
  <c r="L87" i="17"/>
  <c r="U93" i="17"/>
  <c r="R94" i="17"/>
  <c r="M89" i="17"/>
  <c r="C91" i="17"/>
  <c r="L91" i="17" s="1"/>
  <c r="N93" i="17"/>
  <c r="C87" i="17"/>
  <c r="R93" i="17"/>
  <c r="R89" i="17"/>
  <c r="L90" i="17"/>
  <c r="L94" i="17"/>
  <c r="R85" i="17"/>
  <c r="C86" i="17"/>
  <c r="L86" i="17" s="1"/>
  <c r="U90" i="17"/>
  <c r="R91" i="17"/>
  <c r="R95" i="17"/>
  <c r="C84" i="17"/>
  <c r="L84" i="17" s="1"/>
  <c r="C88" i="17"/>
  <c r="L88" i="17" s="1"/>
  <c r="C92" i="17"/>
  <c r="L92" i="17" s="1"/>
  <c r="M87" i="17"/>
  <c r="M91" i="17"/>
  <c r="M95" i="17"/>
  <c r="AL83" i="17" l="1"/>
  <c r="AI83" i="17"/>
  <c r="AF83" i="17"/>
  <c r="W83" i="17"/>
  <c r="V83" i="17"/>
  <c r="T83" i="17"/>
  <c r="S83" i="17"/>
  <c r="O83" i="17"/>
  <c r="I83" i="17"/>
  <c r="F83" i="17"/>
  <c r="E83" i="17"/>
  <c r="N83" i="17" s="1"/>
  <c r="D83" i="17"/>
  <c r="C83" i="17" s="1"/>
  <c r="L83" i="17" s="1"/>
  <c r="AL82" i="17"/>
  <c r="AI82" i="17"/>
  <c r="AF82" i="17"/>
  <c r="W82" i="17"/>
  <c r="V82" i="17"/>
  <c r="T82" i="17"/>
  <c r="S82" i="17"/>
  <c r="O82" i="17"/>
  <c r="N82" i="17"/>
  <c r="M82" i="17"/>
  <c r="I82" i="17"/>
  <c r="F82" i="17"/>
  <c r="E82" i="17"/>
  <c r="D82" i="17"/>
  <c r="AL81" i="17"/>
  <c r="AI81" i="17"/>
  <c r="AF81" i="17"/>
  <c r="W81" i="17"/>
  <c r="V81" i="17"/>
  <c r="T81" i="17"/>
  <c r="S81" i="17"/>
  <c r="O81" i="17"/>
  <c r="M81" i="17"/>
  <c r="I81" i="17"/>
  <c r="F81" i="17"/>
  <c r="E81" i="17"/>
  <c r="N81" i="17" s="1"/>
  <c r="D81" i="17"/>
  <c r="AL80" i="17"/>
  <c r="AI80" i="17"/>
  <c r="AF80" i="17"/>
  <c r="W80" i="17"/>
  <c r="V80" i="17"/>
  <c r="U80" i="17" s="1"/>
  <c r="T80" i="17"/>
  <c r="S80" i="17"/>
  <c r="O80" i="17"/>
  <c r="I80" i="17"/>
  <c r="F80" i="17"/>
  <c r="E80" i="17"/>
  <c r="N80" i="17" s="1"/>
  <c r="D80" i="17"/>
  <c r="M80" i="17" s="1"/>
  <c r="C80" i="17"/>
  <c r="AL79" i="17"/>
  <c r="AI79" i="17"/>
  <c r="AF79" i="17"/>
  <c r="W79" i="17"/>
  <c r="V79" i="17"/>
  <c r="T79" i="17"/>
  <c r="S79" i="17"/>
  <c r="O79" i="17"/>
  <c r="I79" i="17"/>
  <c r="F79" i="17"/>
  <c r="E79" i="17"/>
  <c r="C79" i="17" s="1"/>
  <c r="D79" i="17"/>
  <c r="M79" i="17" s="1"/>
  <c r="AL78" i="17"/>
  <c r="AI78" i="17"/>
  <c r="AF78" i="17"/>
  <c r="W78" i="17"/>
  <c r="V78" i="17"/>
  <c r="T78" i="17"/>
  <c r="S78" i="17"/>
  <c r="O78" i="17"/>
  <c r="I78" i="17"/>
  <c r="F78" i="17"/>
  <c r="E78" i="17"/>
  <c r="N78" i="17" s="1"/>
  <c r="D78" i="17"/>
  <c r="AL77" i="17"/>
  <c r="AI77" i="17"/>
  <c r="AF77" i="17"/>
  <c r="W77" i="17"/>
  <c r="V77" i="17"/>
  <c r="T77" i="17"/>
  <c r="S77" i="17"/>
  <c r="O77" i="17"/>
  <c r="I77" i="17"/>
  <c r="F77" i="17"/>
  <c r="E77" i="17"/>
  <c r="N77" i="17" s="1"/>
  <c r="D77" i="17"/>
  <c r="AL76" i="17"/>
  <c r="AI76" i="17"/>
  <c r="AF76" i="17"/>
  <c r="W76" i="17"/>
  <c r="V76" i="17"/>
  <c r="T76" i="17"/>
  <c r="S76" i="17"/>
  <c r="O76" i="17"/>
  <c r="I76" i="17"/>
  <c r="F76" i="17"/>
  <c r="E76" i="17"/>
  <c r="N76" i="17" s="1"/>
  <c r="D76" i="17"/>
  <c r="M76" i="17" s="1"/>
  <c r="C76" i="17"/>
  <c r="AL75" i="17"/>
  <c r="AI75" i="17"/>
  <c r="AF75" i="17"/>
  <c r="W75" i="17"/>
  <c r="V75" i="17"/>
  <c r="U75" i="17" s="1"/>
  <c r="T75" i="17"/>
  <c r="S75" i="17"/>
  <c r="O75" i="17"/>
  <c r="I75" i="17"/>
  <c r="F75" i="17"/>
  <c r="E75" i="17"/>
  <c r="N75" i="17" s="1"/>
  <c r="D75" i="17"/>
  <c r="AL74" i="17"/>
  <c r="AI74" i="17"/>
  <c r="AF74" i="17"/>
  <c r="W74" i="17"/>
  <c r="V74" i="17"/>
  <c r="U74" i="17" s="1"/>
  <c r="T74" i="17"/>
  <c r="S74" i="17"/>
  <c r="O74" i="17"/>
  <c r="I74" i="17"/>
  <c r="F74" i="17"/>
  <c r="E74" i="17"/>
  <c r="N74" i="17" s="1"/>
  <c r="D74" i="17"/>
  <c r="C74" i="17" s="1"/>
  <c r="AL73" i="17"/>
  <c r="AI73" i="17"/>
  <c r="AF73" i="17"/>
  <c r="W73" i="17"/>
  <c r="V73" i="17"/>
  <c r="T73" i="17"/>
  <c r="S73" i="17"/>
  <c r="O73" i="17"/>
  <c r="I73" i="17"/>
  <c r="F73" i="17"/>
  <c r="E73" i="17"/>
  <c r="N73" i="17" s="1"/>
  <c r="D73" i="17"/>
  <c r="C73" i="17" s="1"/>
  <c r="AL72" i="17"/>
  <c r="AI72" i="17"/>
  <c r="AF72" i="17"/>
  <c r="W72" i="17"/>
  <c r="V72" i="17"/>
  <c r="T72" i="17"/>
  <c r="S72" i="17"/>
  <c r="O72" i="17"/>
  <c r="I72" i="17"/>
  <c r="F72" i="17"/>
  <c r="E72" i="17"/>
  <c r="N72" i="17" s="1"/>
  <c r="D72" i="17"/>
  <c r="M72" i="17" s="1"/>
  <c r="AL71" i="17"/>
  <c r="AI71" i="17"/>
  <c r="AF71" i="17"/>
  <c r="W71" i="17"/>
  <c r="V71" i="17"/>
  <c r="U71" i="17" s="1"/>
  <c r="T71" i="17"/>
  <c r="S71" i="17"/>
  <c r="O71" i="17"/>
  <c r="I71" i="17"/>
  <c r="F71" i="17"/>
  <c r="E71" i="17"/>
  <c r="N71" i="17" s="1"/>
  <c r="D71" i="17"/>
  <c r="AL70" i="17"/>
  <c r="AI70" i="17"/>
  <c r="AF70" i="17"/>
  <c r="W70" i="17"/>
  <c r="V70" i="17"/>
  <c r="U70" i="17" s="1"/>
  <c r="T70" i="17"/>
  <c r="S70" i="17"/>
  <c r="O70" i="17"/>
  <c r="I70" i="17"/>
  <c r="F70" i="17"/>
  <c r="E70" i="17"/>
  <c r="N70" i="17" s="1"/>
  <c r="D70" i="17"/>
  <c r="AL69" i="17"/>
  <c r="AI69" i="17"/>
  <c r="AF69" i="17"/>
  <c r="W69" i="17"/>
  <c r="V69" i="17"/>
  <c r="U69" i="17" s="1"/>
  <c r="T69" i="17"/>
  <c r="S69" i="17"/>
  <c r="O69" i="17"/>
  <c r="N69" i="17"/>
  <c r="M69" i="17"/>
  <c r="I69" i="17"/>
  <c r="L69" i="17" s="1"/>
  <c r="F69" i="17"/>
  <c r="E69" i="17"/>
  <c r="D69" i="17"/>
  <c r="C69" i="17"/>
  <c r="AL68" i="17"/>
  <c r="AI68" i="17"/>
  <c r="AF68" i="17"/>
  <c r="W68" i="17"/>
  <c r="V68" i="17"/>
  <c r="U68" i="17" s="1"/>
  <c r="T68" i="17"/>
  <c r="S68" i="17"/>
  <c r="O68" i="17"/>
  <c r="I68" i="17"/>
  <c r="F68" i="17"/>
  <c r="E68" i="17"/>
  <c r="N68" i="17" s="1"/>
  <c r="D68" i="17"/>
  <c r="M68" i="17" s="1"/>
  <c r="AL67" i="17"/>
  <c r="AI67" i="17"/>
  <c r="AF67" i="17"/>
  <c r="W67" i="17"/>
  <c r="V67" i="17"/>
  <c r="T67" i="17"/>
  <c r="S67" i="17"/>
  <c r="O67" i="17"/>
  <c r="I67" i="17"/>
  <c r="F67" i="17"/>
  <c r="E67" i="17"/>
  <c r="N67" i="17" s="1"/>
  <c r="D67" i="17"/>
  <c r="C67" i="17" s="1"/>
  <c r="AL66" i="17"/>
  <c r="AI66" i="17"/>
  <c r="AF66" i="17"/>
  <c r="W66" i="17"/>
  <c r="V66" i="17"/>
  <c r="U66" i="17" s="1"/>
  <c r="T66" i="17"/>
  <c r="S66" i="17"/>
  <c r="O66" i="17"/>
  <c r="I66" i="17"/>
  <c r="F66" i="17"/>
  <c r="E66" i="17"/>
  <c r="N66" i="17" s="1"/>
  <c r="D66" i="17"/>
  <c r="C66" i="17" s="1"/>
  <c r="AL65" i="17"/>
  <c r="AI65" i="17"/>
  <c r="AF65" i="17"/>
  <c r="W65" i="17"/>
  <c r="V65" i="17"/>
  <c r="T65" i="17"/>
  <c r="S65" i="17"/>
  <c r="O65" i="17"/>
  <c r="I65" i="17"/>
  <c r="F65" i="17"/>
  <c r="E65" i="17"/>
  <c r="N65" i="17" s="1"/>
  <c r="D65" i="17"/>
  <c r="M65" i="17" s="1"/>
  <c r="AL64" i="17"/>
  <c r="AI64" i="17"/>
  <c r="AF64" i="17"/>
  <c r="W64" i="17"/>
  <c r="V64" i="17"/>
  <c r="U64" i="17" s="1"/>
  <c r="T64" i="17"/>
  <c r="S64" i="17"/>
  <c r="O64" i="17"/>
  <c r="I64" i="17"/>
  <c r="F64" i="17"/>
  <c r="E64" i="17"/>
  <c r="N64" i="17" s="1"/>
  <c r="D64" i="17"/>
  <c r="M64" i="17" s="1"/>
  <c r="AL63" i="17"/>
  <c r="AI63" i="17"/>
  <c r="AF63" i="17"/>
  <c r="W63" i="17"/>
  <c r="V63" i="17"/>
  <c r="U63" i="17" s="1"/>
  <c r="T63" i="17"/>
  <c r="S63" i="17"/>
  <c r="O63" i="17"/>
  <c r="I63" i="17"/>
  <c r="F63" i="17"/>
  <c r="E63" i="17"/>
  <c r="N63" i="17" s="1"/>
  <c r="D63" i="17"/>
  <c r="AL62" i="17"/>
  <c r="AI62" i="17"/>
  <c r="AF62" i="17"/>
  <c r="W62" i="17"/>
  <c r="V62" i="17"/>
  <c r="U62" i="17" s="1"/>
  <c r="T62" i="17"/>
  <c r="S62" i="17"/>
  <c r="O62" i="17"/>
  <c r="I62" i="17"/>
  <c r="F62" i="17"/>
  <c r="E62" i="17"/>
  <c r="N62" i="17" s="1"/>
  <c r="D62" i="17"/>
  <c r="AL61" i="17"/>
  <c r="AI61" i="17"/>
  <c r="AF61" i="17"/>
  <c r="W61" i="17"/>
  <c r="V61" i="17"/>
  <c r="U61" i="17" s="1"/>
  <c r="T61" i="17"/>
  <c r="S61" i="17"/>
  <c r="O61" i="17"/>
  <c r="I61" i="17"/>
  <c r="F61" i="17"/>
  <c r="E61" i="17"/>
  <c r="C61" i="17" s="1"/>
  <c r="L61" i="17" s="1"/>
  <c r="D61" i="17"/>
  <c r="M61" i="17" s="1"/>
  <c r="AL60" i="17"/>
  <c r="AI60" i="17"/>
  <c r="AF60" i="17"/>
  <c r="W60" i="17"/>
  <c r="V60" i="17"/>
  <c r="U60" i="17" s="1"/>
  <c r="T60" i="17"/>
  <c r="S60" i="17"/>
  <c r="O60" i="17"/>
  <c r="I60" i="17"/>
  <c r="F60" i="17"/>
  <c r="E60" i="17"/>
  <c r="N60" i="17" s="1"/>
  <c r="D60" i="17"/>
  <c r="M60" i="17" s="1"/>
  <c r="C60" i="17"/>
  <c r="U82" i="17" l="1"/>
  <c r="U76" i="17"/>
  <c r="U79" i="17"/>
  <c r="U65" i="17"/>
  <c r="U67" i="17"/>
  <c r="R70" i="17"/>
  <c r="R71" i="17"/>
  <c r="C75" i="17"/>
  <c r="L75" i="17" s="1"/>
  <c r="U78" i="17"/>
  <c r="R72" i="17"/>
  <c r="M74" i="17"/>
  <c r="C62" i="17"/>
  <c r="L62" i="17" s="1"/>
  <c r="C65" i="17"/>
  <c r="L65" i="17" s="1"/>
  <c r="C77" i="17"/>
  <c r="L77" i="17" s="1"/>
  <c r="C78" i="17"/>
  <c r="L78" i="17" s="1"/>
  <c r="M75" i="17"/>
  <c r="U72" i="17"/>
  <c r="U73" i="17"/>
  <c r="R63" i="17"/>
  <c r="M78" i="17"/>
  <c r="R69" i="17"/>
  <c r="R60" i="17"/>
  <c r="R61" i="17"/>
  <c r="R62" i="17"/>
  <c r="R64" i="17"/>
  <c r="R65" i="17"/>
  <c r="R67" i="17"/>
  <c r="C70" i="17"/>
  <c r="C72" i="17"/>
  <c r="L74" i="17"/>
  <c r="U77" i="17"/>
  <c r="U81" i="17"/>
  <c r="M62" i="17"/>
  <c r="C64" i="17"/>
  <c r="L64" i="17" s="1"/>
  <c r="R68" i="17"/>
  <c r="R79" i="17"/>
  <c r="R66" i="17"/>
  <c r="L73" i="17"/>
  <c r="R82" i="17"/>
  <c r="U83" i="17"/>
  <c r="L60" i="17"/>
  <c r="C63" i="17"/>
  <c r="L63" i="17" s="1"/>
  <c r="M66" i="17"/>
  <c r="C68" i="17"/>
  <c r="L68" i="17" s="1"/>
  <c r="M73" i="17"/>
  <c r="R74" i="17"/>
  <c r="M77" i="17"/>
  <c r="N61" i="17"/>
  <c r="R73" i="17"/>
  <c r="M70" i="17"/>
  <c r="L76" i="17"/>
  <c r="L79" i="17"/>
  <c r="L80" i="17"/>
  <c r="C82" i="17"/>
  <c r="L82" i="17" s="1"/>
  <c r="C71" i="17"/>
  <c r="L72" i="17"/>
  <c r="R76" i="17"/>
  <c r="C81" i="17"/>
  <c r="L81" i="17" s="1"/>
  <c r="R83" i="17"/>
  <c r="R75" i="17"/>
  <c r="R78" i="17"/>
  <c r="R77" i="17"/>
  <c r="R81" i="17"/>
  <c r="R80" i="17"/>
  <c r="M83" i="17"/>
  <c r="N79" i="17"/>
  <c r="L67" i="17"/>
  <c r="L70" i="17"/>
  <c r="L66" i="17"/>
  <c r="L71" i="17"/>
  <c r="M63" i="17"/>
  <c r="M67" i="17"/>
  <c r="M71" i="17"/>
  <c r="E51" i="17" l="1"/>
  <c r="E52" i="17"/>
  <c r="E53" i="17"/>
  <c r="E54" i="17"/>
  <c r="E55" i="17"/>
  <c r="E56" i="17"/>
  <c r="AI56" i="17"/>
  <c r="AI55" i="17"/>
  <c r="AI54" i="17"/>
  <c r="AL54" i="17"/>
  <c r="AL55" i="17"/>
  <c r="AL56" i="17"/>
  <c r="AF54" i="17"/>
  <c r="AF55" i="17"/>
  <c r="AF56" i="17"/>
  <c r="V54" i="17"/>
  <c r="W54" i="17"/>
  <c r="V55" i="17"/>
  <c r="W55" i="17"/>
  <c r="V56" i="17"/>
  <c r="W56" i="17"/>
  <c r="U55" i="17" l="1"/>
  <c r="U56" i="17"/>
  <c r="U54" i="17"/>
  <c r="S54" i="17" l="1"/>
  <c r="T54" i="17"/>
  <c r="S55" i="17"/>
  <c r="T55" i="17"/>
  <c r="S56" i="17"/>
  <c r="T56" i="17"/>
  <c r="O54" i="17"/>
  <c r="O55" i="17"/>
  <c r="O56" i="17"/>
  <c r="I54" i="17"/>
  <c r="I55" i="17"/>
  <c r="I56" i="17"/>
  <c r="R56" i="17" s="1"/>
  <c r="F54" i="17"/>
  <c r="F55" i="17"/>
  <c r="F56" i="17"/>
  <c r="D54" i="17"/>
  <c r="M54" i="17" s="1"/>
  <c r="N54" i="17"/>
  <c r="D55" i="17"/>
  <c r="M55" i="17" s="1"/>
  <c r="N55" i="17"/>
  <c r="D56" i="17"/>
  <c r="N56" i="17"/>
  <c r="R55" i="17" l="1"/>
  <c r="R54" i="17"/>
  <c r="C56" i="17"/>
  <c r="L56" i="17" s="1"/>
  <c r="M56" i="17"/>
  <c r="C55" i="17"/>
  <c r="L55" i="17" s="1"/>
  <c r="C54" i="17"/>
  <c r="L54" i="17" s="1"/>
  <c r="AL53" i="17" l="1"/>
  <c r="AI53" i="17"/>
  <c r="AF53" i="17"/>
  <c r="W53" i="17"/>
  <c r="V53" i="17"/>
  <c r="T53" i="17"/>
  <c r="S53" i="17"/>
  <c r="O53" i="17"/>
  <c r="I53" i="17"/>
  <c r="F53" i="17"/>
  <c r="N53" i="17"/>
  <c r="D53" i="17"/>
  <c r="M53" i="17" s="1"/>
  <c r="AL52" i="17"/>
  <c r="AI52" i="17"/>
  <c r="AF52" i="17"/>
  <c r="W52" i="17"/>
  <c r="V52" i="17"/>
  <c r="T52" i="17"/>
  <c r="S52" i="17"/>
  <c r="O52" i="17"/>
  <c r="F52" i="17"/>
  <c r="D52" i="17"/>
  <c r="M52" i="17" s="1"/>
  <c r="AL51" i="17"/>
  <c r="AI51" i="17"/>
  <c r="AF51" i="17"/>
  <c r="W51" i="17"/>
  <c r="V51" i="17"/>
  <c r="T51" i="17"/>
  <c r="S51" i="17"/>
  <c r="O51" i="17"/>
  <c r="I51" i="17"/>
  <c r="F51" i="17"/>
  <c r="N51" i="17"/>
  <c r="D51" i="17"/>
  <c r="M51" i="17" s="1"/>
  <c r="U51" i="17" l="1"/>
  <c r="U53" i="17"/>
  <c r="R51" i="17"/>
  <c r="R52" i="17"/>
  <c r="R53" i="17"/>
  <c r="C52" i="17"/>
  <c r="L52" i="17" s="1"/>
  <c r="U52" i="17"/>
  <c r="C53" i="17"/>
  <c r="L53" i="17" s="1"/>
  <c r="C51" i="17"/>
  <c r="L51" i="17" s="1"/>
  <c r="N52" i="17"/>
  <c r="AL50" i="17"/>
  <c r="AI50" i="17"/>
  <c r="AF50" i="17"/>
  <c r="W50" i="17"/>
  <c r="V50" i="17"/>
  <c r="T50" i="17"/>
  <c r="S50" i="17"/>
  <c r="O50" i="17"/>
  <c r="I50" i="17"/>
  <c r="F50" i="17"/>
  <c r="E50" i="17"/>
  <c r="N50" i="17" s="1"/>
  <c r="D50" i="17"/>
  <c r="M50" i="17" s="1"/>
  <c r="U50" i="17" l="1"/>
  <c r="R50" i="17"/>
  <c r="C50" i="17"/>
  <c r="L50" i="17" s="1"/>
  <c r="AI48" i="17"/>
  <c r="E49" i="17" l="1"/>
  <c r="E48" i="17"/>
  <c r="D49" i="17"/>
  <c r="D48" i="17"/>
  <c r="AL49" i="17"/>
  <c r="AI49" i="17"/>
  <c r="AF49" i="17"/>
  <c r="W49" i="17"/>
  <c r="V49" i="17"/>
  <c r="T49" i="17"/>
  <c r="S49" i="17"/>
  <c r="O49" i="17"/>
  <c r="I49" i="17"/>
  <c r="F49" i="17"/>
  <c r="AL48" i="17"/>
  <c r="AF48" i="17"/>
  <c r="W48" i="17"/>
  <c r="V48" i="17"/>
  <c r="T48" i="17"/>
  <c r="S48" i="17"/>
  <c r="O48" i="17"/>
  <c r="I48" i="17"/>
  <c r="F48" i="17"/>
  <c r="C49" i="17" l="1"/>
  <c r="L49" i="17" s="1"/>
  <c r="M48" i="17"/>
  <c r="N48" i="17"/>
  <c r="R49" i="17"/>
  <c r="U49" i="17"/>
  <c r="N49" i="17"/>
  <c r="C48" i="17"/>
  <c r="U48" i="17"/>
  <c r="R48" i="17"/>
  <c r="M49" i="17"/>
  <c r="L48" i="17" l="1"/>
  <c r="E47" i="17"/>
  <c r="D47" i="17"/>
  <c r="E46" i="17"/>
  <c r="D46" i="17"/>
  <c r="M46" i="17" s="1"/>
  <c r="E45" i="17"/>
  <c r="N45" i="17" s="1"/>
  <c r="D45" i="17"/>
  <c r="W47" i="17"/>
  <c r="V47" i="17"/>
  <c r="W46" i="17"/>
  <c r="V46" i="17"/>
  <c r="W45" i="17"/>
  <c r="V45" i="17"/>
  <c r="I47" i="17"/>
  <c r="I46" i="17"/>
  <c r="I45" i="17"/>
  <c r="F47" i="17"/>
  <c r="F46" i="17"/>
  <c r="F45" i="17"/>
  <c r="O47" i="17"/>
  <c r="O46" i="17"/>
  <c r="O45" i="17"/>
  <c r="AL47" i="17"/>
  <c r="AL46" i="17"/>
  <c r="AL45" i="17"/>
  <c r="AI47" i="17"/>
  <c r="AI46" i="17"/>
  <c r="AI45" i="17"/>
  <c r="AF47" i="17"/>
  <c r="AF46" i="17"/>
  <c r="AF45" i="17"/>
  <c r="T47" i="17"/>
  <c r="S47" i="17"/>
  <c r="T46" i="17"/>
  <c r="S46" i="17"/>
  <c r="T45" i="17"/>
  <c r="S45" i="17"/>
  <c r="R46" i="17" l="1"/>
  <c r="C45" i="17"/>
  <c r="L45" i="17" s="1"/>
  <c r="R45" i="17"/>
  <c r="N47" i="17"/>
  <c r="C46" i="17"/>
  <c r="L46" i="17" s="1"/>
  <c r="M47" i="17"/>
  <c r="C47" i="17"/>
  <c r="L47" i="17" s="1"/>
  <c r="U47" i="17"/>
  <c r="U46" i="17"/>
  <c r="U45" i="17"/>
  <c r="R47" i="17"/>
  <c r="N46" i="17"/>
  <c r="M45" i="17"/>
  <c r="D44" i="17"/>
  <c r="M44" i="17" s="1"/>
  <c r="D43" i="17"/>
  <c r="M43" i="17" s="1"/>
  <c r="D42" i="17"/>
  <c r="M42" i="17" s="1"/>
  <c r="AL44" i="17"/>
  <c r="AL43" i="17"/>
  <c r="AL42" i="17"/>
  <c r="AI44" i="17"/>
  <c r="AI43" i="17"/>
  <c r="AI42" i="17"/>
  <c r="AF44" i="17"/>
  <c r="AF43" i="17"/>
  <c r="AF42" i="17"/>
  <c r="W44" i="17"/>
  <c r="V44" i="17"/>
  <c r="W43" i="17"/>
  <c r="V43" i="17"/>
  <c r="W42" i="17"/>
  <c r="V42" i="17"/>
  <c r="T44" i="17"/>
  <c r="S44" i="17"/>
  <c r="T43" i="17"/>
  <c r="S43" i="17"/>
  <c r="T42" i="17"/>
  <c r="S42" i="17"/>
  <c r="O44" i="17"/>
  <c r="O43" i="17"/>
  <c r="O42" i="17"/>
  <c r="F44" i="17"/>
  <c r="F43" i="17"/>
  <c r="F42" i="17"/>
  <c r="F41" i="17"/>
  <c r="I44" i="17"/>
  <c r="I43" i="17"/>
  <c r="I42" i="17"/>
  <c r="E44" i="17"/>
  <c r="E43" i="17"/>
  <c r="N43" i="17" s="1"/>
  <c r="E42" i="17"/>
  <c r="C42" i="17" l="1"/>
  <c r="L42" i="17"/>
  <c r="R43" i="17"/>
  <c r="C44" i="17"/>
  <c r="L44" i="17" s="1"/>
  <c r="N44" i="17"/>
  <c r="R44" i="17"/>
  <c r="U44" i="17"/>
  <c r="C43" i="17"/>
  <c r="L43" i="17" s="1"/>
  <c r="U43" i="17"/>
  <c r="U42" i="17"/>
  <c r="N42" i="17"/>
  <c r="R42" i="17"/>
  <c r="E41" i="17"/>
  <c r="N41" i="17" s="1"/>
  <c r="D40" i="17"/>
  <c r="M40" i="17" s="1"/>
  <c r="D41" i="17"/>
  <c r="M41" i="17" s="1"/>
  <c r="D39" i="17"/>
  <c r="M39" i="17" s="1"/>
  <c r="E40" i="17"/>
  <c r="C40" i="17" s="1"/>
  <c r="E38" i="17"/>
  <c r="E37" i="17"/>
  <c r="E36" i="17"/>
  <c r="E39" i="17"/>
  <c r="N39" i="17" s="1"/>
  <c r="V39" i="17"/>
  <c r="W39" i="17"/>
  <c r="V40" i="17"/>
  <c r="W40" i="17"/>
  <c r="V41" i="17"/>
  <c r="W41" i="17"/>
  <c r="F40" i="17"/>
  <c r="AI39" i="17"/>
  <c r="AI40" i="17"/>
  <c r="AI41" i="17"/>
  <c r="AL39" i="17"/>
  <c r="AL40" i="17"/>
  <c r="AL41" i="17"/>
  <c r="AF39" i="17"/>
  <c r="AF40" i="17"/>
  <c r="AF41" i="17"/>
  <c r="O41" i="17"/>
  <c r="O40" i="17"/>
  <c r="O39" i="17"/>
  <c r="O38" i="17"/>
  <c r="O37" i="17"/>
  <c r="O36" i="17"/>
  <c r="S39" i="17"/>
  <c r="T39" i="17"/>
  <c r="S40" i="17"/>
  <c r="T40" i="17"/>
  <c r="S41" i="17"/>
  <c r="T41" i="17"/>
  <c r="I40" i="17"/>
  <c r="I41" i="17"/>
  <c r="I37" i="17"/>
  <c r="I38" i="17"/>
  <c r="I39" i="17"/>
  <c r="I36" i="17"/>
  <c r="F39" i="17"/>
  <c r="N40" i="17" l="1"/>
  <c r="R40" i="17"/>
  <c r="R39" i="17"/>
  <c r="C41" i="17"/>
  <c r="L41" i="17" s="1"/>
  <c r="U40" i="17"/>
  <c r="R41" i="17"/>
  <c r="U41" i="17"/>
  <c r="C39" i="17"/>
  <c r="L39" i="17" s="1"/>
  <c r="L40" i="17"/>
  <c r="U39" i="17"/>
  <c r="D38" i="17"/>
  <c r="D37" i="17"/>
  <c r="D36" i="17"/>
  <c r="C38" i="17" l="1"/>
  <c r="C37" i="17"/>
  <c r="C36" i="17"/>
  <c r="AL38" i="17"/>
  <c r="AF38" i="17"/>
  <c r="AL37" i="17"/>
  <c r="AF37" i="17"/>
  <c r="AL36" i="17"/>
  <c r="AF36" i="17"/>
  <c r="AI38" i="17"/>
  <c r="AI37" i="17"/>
  <c r="AI36" i="17"/>
  <c r="F38" i="17"/>
  <c r="F37" i="17"/>
  <c r="F36" i="17"/>
  <c r="W38" i="17" l="1"/>
  <c r="V38" i="17"/>
  <c r="W37" i="17"/>
  <c r="V37" i="17"/>
  <c r="N37" i="17"/>
  <c r="M37" i="17"/>
  <c r="L37" i="17"/>
  <c r="N38" i="17"/>
  <c r="M38" i="17"/>
  <c r="L38" i="17"/>
  <c r="T38" i="17"/>
  <c r="S38" i="17"/>
  <c r="R38" i="17"/>
  <c r="T37" i="17"/>
  <c r="S37" i="17"/>
  <c r="R37" i="17"/>
  <c r="M35" i="17"/>
  <c r="N35" i="17"/>
  <c r="T36" i="17"/>
  <c r="S36" i="17"/>
  <c r="R36" i="17"/>
  <c r="T35" i="17"/>
  <c r="S35" i="17"/>
  <c r="U37" i="17" l="1"/>
  <c r="U38" i="17"/>
  <c r="L36" i="17"/>
  <c r="M36" i="17"/>
  <c r="N36" i="17"/>
  <c r="W36" i="17"/>
  <c r="V36" i="17"/>
  <c r="U36" i="17" l="1"/>
  <c r="V35" i="17"/>
  <c r="W35" i="17"/>
  <c r="W34" i="17" l="1"/>
  <c r="V34" i="17"/>
  <c r="M34" i="17" l="1"/>
  <c r="N34" i="17"/>
  <c r="D33" i="17"/>
  <c r="W33" i="17"/>
  <c r="V33" i="17"/>
  <c r="M33" i="17"/>
  <c r="N33" i="17"/>
  <c r="AL33" i="17" l="1"/>
  <c r="AL34" i="17"/>
  <c r="AL35" i="17"/>
  <c r="AI33" i="17"/>
  <c r="AI34" i="17"/>
  <c r="AI35" i="17"/>
  <c r="AF33" i="17"/>
  <c r="AF34" i="17"/>
  <c r="AF35" i="17"/>
  <c r="U33" i="17"/>
  <c r="U34" i="17"/>
  <c r="U35" i="17"/>
  <c r="S33" i="17"/>
  <c r="T33" i="17"/>
  <c r="S34" i="17"/>
  <c r="T34" i="17"/>
  <c r="O33" i="17"/>
  <c r="O34" i="17"/>
  <c r="O35" i="17"/>
  <c r="I33" i="17"/>
  <c r="I34" i="17"/>
  <c r="I35" i="17"/>
  <c r="F33" i="17"/>
  <c r="F34" i="17"/>
  <c r="F35" i="17"/>
  <c r="C33" i="17"/>
  <c r="C34" i="17"/>
  <c r="C35" i="17"/>
  <c r="R33" i="17" l="1"/>
  <c r="R35" i="17"/>
  <c r="L35" i="17"/>
  <c r="L33" i="17"/>
  <c r="L34" i="17"/>
  <c r="R34" i="17"/>
  <c r="AL32" i="17"/>
  <c r="AI32" i="17"/>
  <c r="AF32" i="17"/>
  <c r="W32" i="17"/>
  <c r="V32" i="17"/>
  <c r="T32" i="17"/>
  <c r="S32" i="17"/>
  <c r="O32" i="17"/>
  <c r="N32" i="17"/>
  <c r="M32" i="17"/>
  <c r="I32" i="17"/>
  <c r="F32" i="17"/>
  <c r="C32" i="17"/>
  <c r="AL31" i="17"/>
  <c r="AI31" i="17"/>
  <c r="AF31" i="17"/>
  <c r="W31" i="17"/>
  <c r="V31" i="17"/>
  <c r="T31" i="17"/>
  <c r="S31" i="17"/>
  <c r="O31" i="17"/>
  <c r="N31" i="17"/>
  <c r="M31" i="17"/>
  <c r="I31" i="17"/>
  <c r="F31" i="17"/>
  <c r="C31" i="17"/>
  <c r="AL30" i="17"/>
  <c r="AI30" i="17"/>
  <c r="AF30" i="17"/>
  <c r="W30" i="17"/>
  <c r="V30" i="17"/>
  <c r="T30" i="17"/>
  <c r="S30" i="17"/>
  <c r="O30" i="17"/>
  <c r="N30" i="17"/>
  <c r="M30" i="17"/>
  <c r="I30" i="17"/>
  <c r="F30" i="17"/>
  <c r="C30" i="17"/>
  <c r="U30" i="17" l="1"/>
  <c r="L31" i="17"/>
  <c r="U32" i="17"/>
  <c r="R32" i="17"/>
  <c r="U31" i="17"/>
  <c r="R30" i="17"/>
  <c r="L30" i="17"/>
  <c r="R31" i="17"/>
  <c r="L32" i="17"/>
  <c r="C29" i="17"/>
  <c r="C28" i="17"/>
  <c r="AL29" i="17" l="1"/>
  <c r="AI29" i="17"/>
  <c r="AF29" i="17"/>
  <c r="W29" i="17"/>
  <c r="V29" i="17"/>
  <c r="N29" i="17"/>
  <c r="M29" i="17"/>
  <c r="F29" i="17"/>
  <c r="U29" i="17" l="1"/>
  <c r="AL28" i="17"/>
  <c r="AI28" i="17"/>
  <c r="W28" i="17"/>
  <c r="AF28" i="17"/>
  <c r="V28" i="17"/>
  <c r="S29" i="17"/>
  <c r="T29" i="17"/>
  <c r="S28" i="17"/>
  <c r="T28" i="17"/>
  <c r="N28" i="17"/>
  <c r="M28" i="17"/>
  <c r="F28" i="17"/>
  <c r="U28" i="17" l="1"/>
  <c r="O29" i="17"/>
  <c r="I29" i="17"/>
  <c r="L29" i="17" s="1"/>
  <c r="O28" i="17"/>
  <c r="I28" i="17"/>
  <c r="L28" i="17" s="1"/>
  <c r="AL27" i="17"/>
  <c r="AI27" i="17"/>
  <c r="W27" i="17"/>
  <c r="V27" i="17"/>
  <c r="S27" i="17"/>
  <c r="T27" i="17"/>
  <c r="M27" i="17"/>
  <c r="N27" i="17"/>
  <c r="AF27" i="17"/>
  <c r="C27" i="17"/>
  <c r="F27" i="17"/>
  <c r="O27" i="17"/>
  <c r="I27" i="17"/>
  <c r="L27" i="17" l="1"/>
  <c r="R27" i="17"/>
  <c r="U27" i="17"/>
  <c r="R29" i="17"/>
  <c r="R28" i="17"/>
  <c r="AL26" i="17"/>
  <c r="AI26" i="17"/>
  <c r="AF26" i="17"/>
  <c r="W26" i="17"/>
  <c r="V26" i="17"/>
  <c r="T26" i="17"/>
  <c r="S26" i="17"/>
  <c r="O26" i="17"/>
  <c r="N26" i="17"/>
  <c r="M26" i="17"/>
  <c r="I26" i="17"/>
  <c r="F26" i="17"/>
  <c r="C26" i="17"/>
  <c r="AL25" i="17"/>
  <c r="AI25" i="17"/>
  <c r="AF25" i="17"/>
  <c r="W25" i="17"/>
  <c r="V25" i="17"/>
  <c r="T25" i="17"/>
  <c r="S25" i="17"/>
  <c r="O25" i="17"/>
  <c r="N25" i="17"/>
  <c r="M25" i="17"/>
  <c r="I25" i="17"/>
  <c r="F25" i="17"/>
  <c r="C25" i="17"/>
  <c r="AL24" i="17"/>
  <c r="AI24" i="17"/>
  <c r="AF24" i="17"/>
  <c r="W24" i="17"/>
  <c r="V24" i="17"/>
  <c r="T24" i="17"/>
  <c r="S24" i="17"/>
  <c r="O24" i="17"/>
  <c r="N24" i="17"/>
  <c r="M24" i="17"/>
  <c r="I24" i="17"/>
  <c r="F24" i="17"/>
  <c r="C24" i="17"/>
  <c r="L24" i="17" l="1"/>
  <c r="U25" i="17"/>
  <c r="R26" i="17"/>
  <c r="R25" i="17"/>
  <c r="L25" i="17"/>
  <c r="U26" i="17"/>
  <c r="L26" i="17"/>
  <c r="R24" i="17"/>
  <c r="U24" i="17"/>
  <c r="T23" i="17"/>
  <c r="S23" i="17"/>
  <c r="T22" i="17"/>
  <c r="S22" i="17"/>
  <c r="T21" i="17"/>
  <c r="S21" i="17"/>
  <c r="T20" i="17"/>
  <c r="S20" i="17"/>
  <c r="T19" i="17"/>
  <c r="S19" i="17"/>
  <c r="T18" i="17"/>
  <c r="S18" i="17"/>
  <c r="T17" i="17"/>
  <c r="S17" i="17"/>
  <c r="T16" i="17"/>
  <c r="S16" i="17"/>
  <c r="T15" i="17"/>
  <c r="S15" i="17"/>
  <c r="T14" i="17"/>
  <c r="S14" i="17"/>
  <c r="T13" i="17"/>
  <c r="S13" i="17"/>
  <c r="T12" i="17"/>
  <c r="S12" i="17"/>
  <c r="N23" i="17"/>
  <c r="N22" i="17"/>
  <c r="N21" i="17"/>
  <c r="N20" i="17"/>
  <c r="N19" i="17"/>
  <c r="N18" i="17"/>
  <c r="N17" i="17"/>
  <c r="N16" i="17"/>
  <c r="N15" i="17"/>
  <c r="N14" i="17"/>
  <c r="N13" i="17"/>
  <c r="N12" i="17"/>
  <c r="M23" i="17"/>
  <c r="M22" i="17"/>
  <c r="M21" i="17"/>
  <c r="M20" i="17"/>
  <c r="M19" i="17"/>
  <c r="M18" i="17"/>
  <c r="M17" i="17"/>
  <c r="M16" i="17"/>
  <c r="M15" i="17"/>
  <c r="M14" i="17"/>
  <c r="M13" i="17"/>
  <c r="M12" i="17"/>
  <c r="V12" i="17"/>
  <c r="W23" i="17"/>
  <c r="V23" i="17"/>
  <c r="W22" i="17"/>
  <c r="V22" i="17"/>
  <c r="W21" i="17"/>
  <c r="V21" i="17"/>
  <c r="W20" i="17"/>
  <c r="V20" i="17"/>
  <c r="W19" i="17"/>
  <c r="V19" i="17"/>
  <c r="W18" i="17"/>
  <c r="V18" i="17"/>
  <c r="W17" i="17"/>
  <c r="V17" i="17"/>
  <c r="W16" i="17"/>
  <c r="V16" i="17"/>
  <c r="W15" i="17"/>
  <c r="V15" i="17"/>
  <c r="W14" i="17"/>
  <c r="V14" i="17"/>
  <c r="W13" i="17"/>
  <c r="V13" i="17"/>
  <c r="W12" i="17"/>
  <c r="AL23" i="17"/>
  <c r="AI23" i="17"/>
  <c r="AL22" i="17"/>
  <c r="AI22" i="17"/>
  <c r="AL21" i="17"/>
  <c r="AI21" i="17"/>
  <c r="AL20" i="17"/>
  <c r="AI20" i="17"/>
  <c r="AL19" i="17"/>
  <c r="AI19" i="17"/>
  <c r="AL18" i="17"/>
  <c r="AI18" i="17"/>
  <c r="AL17" i="17"/>
  <c r="AI17" i="17"/>
  <c r="AL16" i="17"/>
  <c r="AI16" i="17"/>
  <c r="AL15" i="17"/>
  <c r="AI15" i="17"/>
  <c r="AL14" i="17"/>
  <c r="AI14" i="17"/>
  <c r="AL13" i="17"/>
  <c r="AI13" i="17"/>
  <c r="AL12" i="17"/>
  <c r="AI12" i="17"/>
  <c r="AF23" i="17"/>
  <c r="O23" i="17"/>
  <c r="I23" i="17"/>
  <c r="F23" i="17"/>
  <c r="C23" i="17"/>
  <c r="AF22" i="17"/>
  <c r="O22" i="17"/>
  <c r="I22" i="17"/>
  <c r="F22" i="17"/>
  <c r="C22" i="17"/>
  <c r="AF21" i="17"/>
  <c r="O21" i="17"/>
  <c r="I21" i="17"/>
  <c r="F21" i="17"/>
  <c r="C21" i="17"/>
  <c r="AF20" i="17"/>
  <c r="O20" i="17"/>
  <c r="I20" i="17"/>
  <c r="F20" i="17"/>
  <c r="C20" i="17"/>
  <c r="AF19" i="17"/>
  <c r="O19" i="17"/>
  <c r="I19" i="17"/>
  <c r="F19" i="17"/>
  <c r="C19" i="17"/>
  <c r="AF18" i="17"/>
  <c r="O18" i="17"/>
  <c r="I18" i="17"/>
  <c r="F18" i="17"/>
  <c r="C18" i="17"/>
  <c r="AF17" i="17"/>
  <c r="O17" i="17"/>
  <c r="I17" i="17"/>
  <c r="F17" i="17"/>
  <c r="C17" i="17"/>
  <c r="AF16" i="17"/>
  <c r="O16" i="17"/>
  <c r="I16" i="17"/>
  <c r="F16" i="17"/>
  <c r="C16" i="17"/>
  <c r="AF15" i="17"/>
  <c r="O15" i="17"/>
  <c r="I15" i="17"/>
  <c r="F15" i="17"/>
  <c r="C15" i="17"/>
  <c r="AF14" i="17"/>
  <c r="O14" i="17"/>
  <c r="I14" i="17"/>
  <c r="F14" i="17"/>
  <c r="C14" i="17"/>
  <c r="AF13" i="17"/>
  <c r="O13" i="17"/>
  <c r="I13" i="17"/>
  <c r="F13" i="17"/>
  <c r="C13" i="17"/>
  <c r="AF12" i="17"/>
  <c r="O12" i="17"/>
  <c r="I12" i="17"/>
  <c r="F12" i="17"/>
  <c r="C12" i="17"/>
  <c r="L13" i="17" l="1"/>
  <c r="L17" i="17"/>
  <c r="L12" i="17"/>
  <c r="U13" i="17"/>
  <c r="U15" i="17"/>
  <c r="R18" i="17"/>
  <c r="U18" i="17"/>
  <c r="L14" i="17"/>
  <c r="L16" i="17"/>
  <c r="R14" i="17"/>
  <c r="L18" i="17"/>
  <c r="U17" i="17"/>
  <c r="U19" i="17"/>
  <c r="R17" i="17"/>
  <c r="L19" i="17"/>
  <c r="L21" i="17"/>
  <c r="L23" i="17"/>
  <c r="U12" i="17"/>
  <c r="U14" i="17"/>
  <c r="U16" i="17"/>
  <c r="U20" i="17"/>
  <c r="U22" i="17"/>
  <c r="R22" i="17"/>
  <c r="L20" i="17"/>
  <c r="R19" i="17"/>
  <c r="R15" i="17"/>
  <c r="R12" i="17"/>
  <c r="R20" i="17"/>
  <c r="R13" i="17"/>
  <c r="L15" i="17"/>
  <c r="R16" i="17"/>
  <c r="R21" i="17"/>
  <c r="R23" i="17"/>
  <c r="L22" i="17"/>
  <c r="U21" i="17"/>
  <c r="U23" i="17"/>
</calcChain>
</file>

<file path=xl/sharedStrings.xml><?xml version="1.0" encoding="utf-8"?>
<sst xmlns="http://schemas.openxmlformats.org/spreadsheetml/2006/main" count="321" uniqueCount="45">
  <si>
    <t>Деб. и/или одлож. деб. функ.</t>
  </si>
  <si>
    <t>Payment accounts</t>
  </si>
  <si>
    <t>Total number of accounts</t>
  </si>
  <si>
    <t>Transaction accounts</t>
  </si>
  <si>
    <t>of which:</t>
  </si>
  <si>
    <t>Active transaction accounts</t>
  </si>
  <si>
    <t>E-money accounts</t>
  </si>
  <si>
    <t>Outstanding value on e-money issued (in MKD)</t>
  </si>
  <si>
    <t>Total number of blocked transaction accounts</t>
  </si>
  <si>
    <t>Total number of depositors</t>
  </si>
  <si>
    <t>Total number of blocked depositors</t>
  </si>
  <si>
    <t>Accounts accessed through a PS or other device only for reports</t>
  </si>
  <si>
    <t>as part of "Transaction accounts" (in %)</t>
  </si>
  <si>
    <t xml:space="preserve">  Accounts accessed through a PS or other device for payments and reports</t>
  </si>
  <si>
    <t>as part of "Accounts accessed through a PS or other device for payments and reports" (in %)</t>
  </si>
  <si>
    <t xml:space="preserve">Total </t>
  </si>
  <si>
    <t>NP *</t>
  </si>
  <si>
    <t>LE **</t>
  </si>
  <si>
    <t>NP</t>
  </si>
  <si>
    <t>LE</t>
  </si>
  <si>
    <t>Jan</t>
  </si>
  <si>
    <t>Feb</t>
  </si>
  <si>
    <t>Mar</t>
  </si>
  <si>
    <t>Apr</t>
  </si>
  <si>
    <t>May</t>
  </si>
  <si>
    <t>Jun</t>
  </si>
  <si>
    <t>Jul</t>
  </si>
  <si>
    <t>Aug</t>
  </si>
  <si>
    <t>Sep</t>
  </si>
  <si>
    <t>Oct</t>
  </si>
  <si>
    <t>Dec</t>
  </si>
  <si>
    <r>
      <rPr>
        <b/>
        <sz val="11"/>
        <color theme="1"/>
        <rFont val="Tahoma"/>
        <family val="2"/>
        <charset val="204"/>
      </rPr>
      <t xml:space="preserve">
Payment accounts
</t>
    </r>
    <r>
      <rPr>
        <b/>
        <i/>
        <sz val="11"/>
        <color theme="1"/>
        <rFont val="Tahoma"/>
        <family val="2"/>
        <charset val="204"/>
      </rPr>
      <t>The table includes</t>
    </r>
    <r>
      <rPr>
        <sz val="11"/>
        <color theme="1"/>
        <rFont val="Tahoma"/>
        <family val="2"/>
        <charset val="204"/>
      </rPr>
      <t xml:space="preserve"> the total number of accounts which include the number of active transaction accounts, the number of blocked transaction accounts and the number of e-money accounts. In addition to the number of accounts, the table also includes the current outstanding value of the e-money, number of depositors and number of blocked depositors. 
</t>
    </r>
    <r>
      <rPr>
        <b/>
        <i/>
        <sz val="11"/>
        <color theme="1"/>
        <rFont val="Tahoma"/>
        <family val="2"/>
        <charset val="204"/>
      </rPr>
      <t xml:space="preserve">Transaction account  </t>
    </r>
    <r>
      <rPr>
        <sz val="11"/>
        <color theme="1"/>
        <rFont val="Tahoma"/>
        <family val="2"/>
        <charset val="204"/>
      </rPr>
      <t xml:space="preserve">is a unique and unrepeatable numeric data identifying the natural person or legal entity in the payment operations, and serves for such natural person or legal entity to make payments. Transaction accounts include all active transaction accounts and blocked transaction accounts that are registered in the single registry that is maintained in the Clearing Interbank Payment Systems. Transaction accounts can be available through PS or other device that offer only insight of the outstanding value and changes in the account, as well as to provide payments using electronic payment order.
</t>
    </r>
    <r>
      <rPr>
        <b/>
        <i/>
        <sz val="11"/>
        <color theme="1"/>
        <rFont val="Tahoma"/>
        <family val="2"/>
        <charset val="204"/>
      </rPr>
      <t xml:space="preserve">Active transaction accounts </t>
    </r>
    <r>
      <rPr>
        <sz val="11"/>
        <color theme="1"/>
        <rFont val="Tahoma"/>
        <family val="2"/>
        <charset val="204"/>
      </rPr>
      <t xml:space="preserve">are transaction accounts that are owned by natural persons and legal entities and are used for payments in denars.
</t>
    </r>
    <r>
      <rPr>
        <b/>
        <sz val="11"/>
        <color theme="1"/>
        <rFont val="Tahoma"/>
        <family val="2"/>
        <charset val="204"/>
      </rPr>
      <t xml:space="preserve">Blocked transaction accounts </t>
    </r>
    <r>
      <rPr>
        <sz val="11"/>
        <color theme="1"/>
        <rFont val="Tahoma"/>
        <family val="2"/>
        <charset val="204"/>
      </rPr>
      <t xml:space="preserve">are transaction accounts owned by natural persons and legal entities against whom there has been a non-executed decision on forced collection. </t>
    </r>
  </si>
  <si>
    <r>
      <rPr>
        <b/>
        <sz val="11"/>
        <color theme="1"/>
        <rFont val="Tahoma"/>
        <family val="2"/>
        <charset val="204"/>
      </rPr>
      <t>Depositors</t>
    </r>
    <r>
      <rPr>
        <sz val="11"/>
        <color theme="1"/>
        <rFont val="Tahoma"/>
        <family val="2"/>
        <charset val="204"/>
      </rPr>
      <t xml:space="preserve"> are natural persons and legal entities who have opened one or several transaction accounts with one or several banks in the country. All transaction accounts, which are owned by one depositor are maintained under tax number, if the depositor is a legal entity, i.e. personal ID number of citizens, if the depositor is a natural person.   </t>
    </r>
  </si>
  <si>
    <t xml:space="preserve">  -     </t>
  </si>
  <si>
    <t xml:space="preserve">   -     </t>
  </si>
  <si>
    <t xml:space="preserve">    -     </t>
  </si>
  <si>
    <t>Revised data for the period 2022</t>
  </si>
  <si>
    <t>Nov</t>
  </si>
  <si>
    <t>Revised data for the period 2016-2019</t>
  </si>
  <si>
    <t>Revised data for the period 2020-2021</t>
  </si>
  <si>
    <t>Last updated on: 29.03.2024</t>
  </si>
  <si>
    <t>Payment accounts with basic feature</t>
  </si>
  <si>
    <t xml:space="preserve">of which, legal rights beneficiaries </t>
  </si>
  <si>
    <t>-</t>
  </si>
  <si>
    <r>
      <rPr>
        <b/>
        <sz val="11"/>
        <color theme="1"/>
        <rFont val="Tahoma"/>
        <family val="2"/>
        <charset val="204"/>
      </rPr>
      <t>Blocked depositors</t>
    </r>
    <r>
      <rPr>
        <sz val="11"/>
        <color theme="1"/>
        <rFont val="Tahoma"/>
        <family val="2"/>
        <charset val="204"/>
      </rPr>
      <t xml:space="preserve"> are natural persons or legal entities who have opened a transaction account with the payment service provider, against whom there has been a non-executed decision on forced collection. The blocking of the account by the payment service provider, using the tax number of the debtor and its submission through the single transaction account registry to all payment services providers where the depositor has an account / accounts, blocks all accounts of the depositor that are maintained under the same tax number.
</t>
    </r>
    <r>
      <rPr>
        <b/>
        <sz val="11"/>
        <color theme="1"/>
        <rFont val="Tahoma"/>
        <family val="2"/>
        <charset val="204"/>
      </rPr>
      <t>The payment account with basic feature</t>
    </r>
    <r>
      <rPr>
        <sz val="11"/>
        <color theme="1"/>
        <rFont val="Tahoma"/>
        <family val="2"/>
        <charset val="204"/>
      </rPr>
      <t xml:space="preserve"> is a payment account in denars which enables the citizens:
 opening, maintenance and closure of the payment account;
 unlimited number of payments of funds on the payment account;
 unlimited number of payment transactions:
- direct debits,
- use of payment cards, including online,
- credit transfers, including standing orders, through banking terminals and counters on the premises of the bank or the savings house and by using the Internet and a mobile application.
</t>
    </r>
    <r>
      <rPr>
        <b/>
        <sz val="11"/>
        <color theme="1"/>
        <rFont val="Tahoma"/>
        <family val="2"/>
        <charset val="204"/>
      </rPr>
      <t>Payment account with basic feature for consumers belonging to a group of legal rights beneficiaries</t>
    </r>
    <r>
      <rPr>
        <sz val="11"/>
        <color theme="1"/>
        <rFont val="Tahoma"/>
        <family val="2"/>
        <charset val="204"/>
      </rPr>
      <t xml:space="preserve"> is a payment account with basic features for which no fee is calculated and charged for the set of services it covers and are explained above, if the consumer belongs to a group of beneficiaries of the following legal rights:
 alimony, compensation for damages due to health impairments or decline in, i.e. loss of work ability and compensation for damages for lost alimony to death of the supporting spouse;
 compensation due to injury according to the regulations on disability insurance;
 social protection financial aid;
 temporary unemployment;
 child benefit and
 scholarship, students’ loans and grants.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</si>
</sst>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 _д_е_н_._-;\-* #,##0\ _д_е_н_._-;_-* &quot;-&quot;\ _д_е_н_._-;_-@_-"/>
    <numFmt numFmtId="165" formatCode="_-* #,##0.00\ _д_е_н_._-;\-* #,##0.00\ _д_е_н_._-;_-* &quot;-&quot;??\ _д_е_н_._-;_-@_-"/>
  </numFmts>
  <fonts count="20" x14ac:knownFonts="1">
    <font>
      <sz val="11"/>
      <color theme="1"/>
      <name val="Calibri"/>
      <family val="2"/>
      <charset val="204"/>
      <scheme val="minor"/>
    </font>
    <font>
      <sz val="11"/>
      <color theme="1"/>
      <name val="Calibri"/>
      <family val="2"/>
      <charset val="204"/>
      <scheme val="minor"/>
    </font>
    <font>
      <sz val="10"/>
      <color theme="1"/>
      <name val="Tahoma"/>
      <family val="2"/>
      <charset val="204"/>
    </font>
    <font>
      <sz val="10"/>
      <color theme="1"/>
      <name val="Calibri"/>
      <family val="2"/>
      <charset val="204"/>
      <scheme val="minor"/>
    </font>
    <font>
      <sz val="11"/>
      <color theme="1"/>
      <name val="Tahoma"/>
      <family val="2"/>
      <charset val="204"/>
    </font>
    <font>
      <b/>
      <sz val="11"/>
      <color theme="1"/>
      <name val="Tahoma"/>
      <family val="2"/>
      <charset val="204"/>
    </font>
    <font>
      <b/>
      <i/>
      <sz val="11"/>
      <color theme="1"/>
      <name val="Tahoma"/>
      <family val="2"/>
      <charset val="204"/>
    </font>
    <font>
      <sz val="11"/>
      <color rgb="FFFF0000"/>
      <name val="Tahoma"/>
      <family val="2"/>
      <charset val="204"/>
    </font>
    <font>
      <sz val="11"/>
      <color rgb="FF000000"/>
      <name val="Tahoma"/>
      <family val="2"/>
    </font>
    <font>
      <b/>
      <sz val="16"/>
      <color rgb="FF000000"/>
      <name val="Tahoma"/>
      <family val="2"/>
      <charset val="204"/>
    </font>
    <font>
      <i/>
      <u/>
      <sz val="11"/>
      <name val="Tahoma"/>
      <family val="2"/>
      <charset val="204"/>
    </font>
    <font>
      <b/>
      <sz val="10"/>
      <color theme="1"/>
      <name val="Tahoma"/>
      <family val="2"/>
      <charset val="204"/>
    </font>
    <font>
      <i/>
      <sz val="10"/>
      <color rgb="FF000000"/>
      <name val="Tahoma"/>
      <family val="2"/>
      <charset val="204"/>
    </font>
    <font>
      <sz val="10"/>
      <color rgb="FF000000"/>
      <name val="Tahoma"/>
      <family val="2"/>
      <charset val="204"/>
    </font>
    <font>
      <b/>
      <sz val="10"/>
      <color rgb="FF000000"/>
      <name val="Tahoma"/>
      <family val="2"/>
      <charset val="204"/>
    </font>
    <font>
      <b/>
      <sz val="10"/>
      <color theme="4" tint="-0.249977111117893"/>
      <name val="Tahoma"/>
      <family val="2"/>
      <charset val="204"/>
    </font>
    <font>
      <b/>
      <sz val="10"/>
      <color theme="0"/>
      <name val="Tahoma"/>
      <family val="2"/>
      <charset val="204"/>
    </font>
    <font>
      <sz val="10"/>
      <color rgb="FFFF0000"/>
      <name val="Tahoma"/>
      <family val="2"/>
      <charset val="204"/>
    </font>
    <font>
      <sz val="10"/>
      <name val="Tahoma"/>
      <family val="2"/>
      <charset val="204"/>
    </font>
    <font>
      <sz val="9"/>
      <color theme="1"/>
      <name val="Tahoma"/>
      <family val="2"/>
      <charset val="204"/>
    </font>
  </fonts>
  <fills count="11">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2"/>
        <bgColor indexed="64"/>
      </patternFill>
    </fill>
    <fill>
      <patternFill patternType="solid">
        <fgColor rgb="FFFFFFFF"/>
        <bgColor rgb="FFFFFFFF"/>
      </patternFill>
    </fill>
    <fill>
      <patternFill patternType="solid">
        <fgColor rgb="FFF9F9F5"/>
        <bgColor indexed="64"/>
      </patternFill>
    </fill>
    <fill>
      <patternFill patternType="solid">
        <fgColor rgb="FFF8F7F2"/>
        <bgColor indexed="64"/>
      </patternFill>
    </fill>
    <fill>
      <patternFill patternType="solid">
        <fgColor rgb="FFF6F5F0"/>
        <bgColor indexed="64"/>
      </patternFill>
    </fill>
  </fills>
  <borders count="41">
    <border>
      <left/>
      <right/>
      <top/>
      <bottom/>
      <diagonal/>
    </border>
    <border>
      <left style="double">
        <color rgb="FFC4BD97"/>
      </left>
      <right style="double">
        <color rgb="FFC4BD97"/>
      </right>
      <top style="double">
        <color rgb="FFC4BD97"/>
      </top>
      <bottom/>
      <diagonal/>
    </border>
    <border>
      <left style="double">
        <color rgb="FFC4BD97"/>
      </left>
      <right style="double">
        <color rgb="FFC4BD97"/>
      </right>
      <top/>
      <bottom style="double">
        <color rgb="FFC4BD97"/>
      </bottom>
      <diagonal/>
    </border>
    <border>
      <left style="double">
        <color rgb="FFC4BD97"/>
      </left>
      <right style="double">
        <color rgb="FFC4BD97"/>
      </right>
      <top/>
      <bottom/>
      <diagonal/>
    </border>
    <border>
      <left/>
      <right style="thin">
        <color rgb="FFFFFFFF"/>
      </right>
      <top style="thin">
        <color rgb="FFFFFFFF"/>
      </top>
      <bottom/>
      <diagonal/>
    </border>
    <border>
      <left/>
      <right style="thick">
        <color theme="2" tint="-0.499984740745262"/>
      </right>
      <top/>
      <bottom/>
      <diagonal/>
    </border>
    <border>
      <left style="thick">
        <color theme="2" tint="-0.499984740745262"/>
      </left>
      <right/>
      <top/>
      <bottom/>
      <diagonal/>
    </border>
    <border>
      <left/>
      <right/>
      <top/>
      <bottom style="slantDashDot">
        <color theme="2" tint="-0.499984740745262"/>
      </bottom>
      <diagonal/>
    </border>
    <border>
      <left style="slantDashDot">
        <color theme="2" tint="-0.499984740745262"/>
      </left>
      <right/>
      <top style="slantDashDot">
        <color theme="2" tint="-0.499984740745262"/>
      </top>
      <bottom style="slantDashDot">
        <color theme="2" tint="-0.499984740745262"/>
      </bottom>
      <diagonal/>
    </border>
    <border>
      <left/>
      <right/>
      <top style="slantDashDot">
        <color theme="2" tint="-0.499984740745262"/>
      </top>
      <bottom style="slantDashDot">
        <color theme="2" tint="-0.499984740745262"/>
      </bottom>
      <diagonal/>
    </border>
    <border>
      <left/>
      <right style="slantDashDot">
        <color theme="2" tint="-0.499984740745262"/>
      </right>
      <top style="slantDashDot">
        <color theme="2" tint="-0.499984740745262"/>
      </top>
      <bottom style="slantDashDot">
        <color theme="2" tint="-0.499984740745262"/>
      </bottom>
      <diagonal/>
    </border>
    <border>
      <left style="slantDashDot">
        <color theme="2" tint="-0.499984740745262"/>
      </left>
      <right/>
      <top style="slantDashDot">
        <color theme="2" tint="-0.499984740745262"/>
      </top>
      <bottom/>
      <diagonal/>
    </border>
    <border>
      <left/>
      <right/>
      <top style="slantDashDot">
        <color theme="2" tint="-0.499984740745262"/>
      </top>
      <bottom/>
      <diagonal/>
    </border>
    <border>
      <left/>
      <right style="slantDashDot">
        <color theme="2" tint="-0.499984740745262"/>
      </right>
      <top style="slantDashDot">
        <color theme="2" tint="-0.499984740745262"/>
      </top>
      <bottom/>
      <diagonal/>
    </border>
    <border>
      <left/>
      <right style="thick">
        <color theme="2" tint="-0.499984740745262"/>
      </right>
      <top style="slantDashDot">
        <color theme="2" tint="-0.499984740745262"/>
      </top>
      <bottom/>
      <diagonal/>
    </border>
    <border>
      <left style="slantDashDot">
        <color theme="2" tint="-0.499984740745262"/>
      </left>
      <right/>
      <top/>
      <bottom/>
      <diagonal/>
    </border>
    <border>
      <left/>
      <right style="slantDashDot">
        <color theme="2" tint="-0.499984740745262"/>
      </right>
      <top/>
      <bottom/>
      <diagonal/>
    </border>
    <border>
      <left style="slantDashDot">
        <color theme="2" tint="-0.499984740745262"/>
      </left>
      <right/>
      <top/>
      <bottom style="slantDashDot">
        <color theme="2" tint="-0.499984740745262"/>
      </bottom>
      <diagonal/>
    </border>
    <border>
      <left/>
      <right style="slantDashDot">
        <color theme="2" tint="-0.499984740745262"/>
      </right>
      <top/>
      <bottom style="slantDashDot">
        <color theme="2" tint="-0.499984740745262"/>
      </bottom>
      <diagonal/>
    </border>
    <border>
      <left/>
      <right style="thick">
        <color theme="2" tint="-0.499984740745262"/>
      </right>
      <top/>
      <bottom style="slantDashDot">
        <color theme="2" tint="-0.499984740745262"/>
      </bottom>
      <diagonal/>
    </border>
    <border>
      <left style="thick">
        <color theme="2" tint="-0.499984740745262"/>
      </left>
      <right style="dashDotDot">
        <color theme="2" tint="-0.499984740745262"/>
      </right>
      <top style="slantDashDot">
        <color theme="2" tint="-0.499984740745262"/>
      </top>
      <bottom style="slantDashDot">
        <color theme="2" tint="-0.499984740745262"/>
      </bottom>
      <diagonal/>
    </border>
    <border>
      <left style="dashDotDot">
        <color theme="2" tint="-0.499984740745262"/>
      </left>
      <right style="dotted">
        <color theme="2" tint="-0.499984740745262"/>
      </right>
      <top style="slantDashDot">
        <color theme="2" tint="-0.499984740745262"/>
      </top>
      <bottom style="slantDashDot">
        <color theme="2" tint="-0.499984740745262"/>
      </bottom>
      <diagonal/>
    </border>
    <border>
      <left style="dotted">
        <color theme="2" tint="-0.499984740745262"/>
      </left>
      <right style="slantDashDot">
        <color theme="2" tint="-0.499984740745262"/>
      </right>
      <top style="slantDashDot">
        <color theme="2" tint="-0.499984740745262"/>
      </top>
      <bottom style="slantDashDot">
        <color theme="2" tint="-0.499984740745262"/>
      </bottom>
      <diagonal/>
    </border>
    <border>
      <left/>
      <right style="dashDotDot">
        <color theme="2" tint="-0.499984740745262"/>
      </right>
      <top style="slantDashDot">
        <color theme="2" tint="-0.499984740745262"/>
      </top>
      <bottom style="slantDashDot">
        <color theme="2" tint="-0.499984740745262"/>
      </bottom>
      <diagonal/>
    </border>
    <border>
      <left/>
      <right style="dashDotDot">
        <color theme="2" tint="-0.499984740745262"/>
      </right>
      <top/>
      <bottom style="slantDashDot">
        <color theme="2" tint="-0.499984740745262"/>
      </bottom>
      <diagonal/>
    </border>
    <border>
      <left/>
      <right style="dashDotDot">
        <color theme="2" tint="-0.499984740745262"/>
      </right>
      <top style="slantDashDot">
        <color theme="2" tint="-0.499984740745262"/>
      </top>
      <bottom/>
      <diagonal/>
    </border>
    <border>
      <left style="thick">
        <color theme="2" tint="-0.499984740745262"/>
      </left>
      <right style="dashDotDot">
        <color theme="2" tint="-0.499984740745262"/>
      </right>
      <top style="slantDashDot">
        <color theme="2" tint="-0.499984740745262"/>
      </top>
      <bottom/>
      <diagonal/>
    </border>
    <border>
      <left/>
      <right style="dotted">
        <color theme="2" tint="-0.499984740745262"/>
      </right>
      <top/>
      <bottom/>
      <diagonal/>
    </border>
    <border>
      <left/>
      <right style="dashDotDot">
        <color theme="2" tint="-0.499984740745262"/>
      </right>
      <top/>
      <bottom/>
      <diagonal/>
    </border>
    <border>
      <left style="thick">
        <color theme="2" tint="-0.499984740745262"/>
      </left>
      <right style="dashDotDot">
        <color theme="2" tint="-0.499984740745262"/>
      </right>
      <top/>
      <bottom/>
      <diagonal/>
    </border>
    <border>
      <left style="thick">
        <color theme="2" tint="-0.499984740745262"/>
      </left>
      <right style="dashDotDot">
        <color theme="2" tint="-0.499984740745262"/>
      </right>
      <top/>
      <bottom style="slantDashDot">
        <color theme="2" tint="-0.499984740745262"/>
      </bottom>
      <diagonal/>
    </border>
    <border>
      <left/>
      <right style="dotted">
        <color theme="2" tint="-0.499984740745262"/>
      </right>
      <top/>
      <bottom style="slantDashDot">
        <color theme="2" tint="-0.499984740745262"/>
      </bottom>
      <diagonal/>
    </border>
    <border>
      <left style="dotted">
        <color theme="2" tint="-0.499984740745262"/>
      </left>
      <right style="thick">
        <color theme="2" tint="-0.499984740745262"/>
      </right>
      <top style="slantDashDot">
        <color theme="2" tint="-0.499984740745262"/>
      </top>
      <bottom style="slantDashDot">
        <color theme="2" tint="-0.499984740745262"/>
      </bottom>
      <diagonal/>
    </border>
    <border>
      <left style="thick">
        <color theme="2" tint="-0.499984740745262"/>
      </left>
      <right/>
      <top style="slantDashDot">
        <color theme="2" tint="-0.499984740745262"/>
      </top>
      <bottom/>
      <diagonal/>
    </border>
    <border>
      <left style="thick">
        <color theme="2" tint="-0.499984740745262"/>
      </left>
      <right/>
      <top/>
      <bottom style="slantDashDot">
        <color theme="2" tint="-0.499984740745262"/>
      </bottom>
      <diagonal/>
    </border>
    <border>
      <left style="dashDotDot">
        <color theme="2" tint="-0.499984740745262"/>
      </left>
      <right style="slantDashDot">
        <color theme="2" tint="-0.499984740745262"/>
      </right>
      <top style="slantDashDot">
        <color theme="2" tint="-0.499984740745262"/>
      </top>
      <bottom/>
      <diagonal/>
    </border>
    <border>
      <left style="dashDotDot">
        <color theme="2" tint="-0.499984740745262"/>
      </left>
      <right style="slantDashDot">
        <color theme="2" tint="-0.499984740745262"/>
      </right>
      <top/>
      <bottom/>
      <diagonal/>
    </border>
    <border>
      <left style="dashDotDot">
        <color theme="2" tint="-0.499984740745262"/>
      </left>
      <right style="slantDashDot">
        <color theme="2" tint="-0.499984740745262"/>
      </right>
      <top/>
      <bottom style="slantDashDot">
        <color theme="2" tint="-0.499984740745262"/>
      </bottom>
      <diagonal/>
    </border>
    <border>
      <left style="thick">
        <color theme="2" tint="-0.499984740745262"/>
      </left>
      <right style="dashDot">
        <color theme="2" tint="-0.499984740745262"/>
      </right>
      <top/>
      <bottom/>
      <diagonal/>
    </border>
    <border>
      <left style="thick">
        <color theme="2" tint="-0.499984740745262"/>
      </left>
      <right style="dashDot">
        <color theme="2" tint="-0.499984740745262"/>
      </right>
      <top/>
      <bottom style="slantDashDot">
        <color theme="2" tint="-0.499984740745262"/>
      </bottom>
      <diagonal/>
    </border>
    <border>
      <left style="dotted">
        <color theme="2" tint="-0.499984740745262"/>
      </left>
      <right style="thick">
        <color theme="2" tint="-0.499984740745262"/>
      </right>
      <top/>
      <bottom style="slantDashDot">
        <color theme="2" tint="-0.499984740745262"/>
      </bottom>
      <diagonal/>
    </border>
  </borders>
  <cellStyleXfs count="5">
    <xf numFmtId="0" fontId="0" fillId="0" borderId="0"/>
    <xf numFmtId="0" fontId="3" fillId="0" borderId="0"/>
    <xf numFmtId="165" fontId="3" fillId="0" borderId="0" applyFont="0" applyFill="0" applyBorder="0" applyAlignment="0" applyProtection="0"/>
    <xf numFmtId="0" fontId="1" fillId="0" borderId="0"/>
    <xf numFmtId="9" fontId="1" fillId="0" borderId="0" applyFont="0" applyFill="0" applyBorder="0" applyAlignment="0" applyProtection="0"/>
  </cellStyleXfs>
  <cellXfs count="188">
    <xf numFmtId="0" fontId="0" fillId="0" borderId="0" xfId="0"/>
    <xf numFmtId="0" fontId="0" fillId="2" borderId="0" xfId="0" applyFill="1"/>
    <xf numFmtId="0" fontId="4" fillId="2" borderId="0" xfId="0" applyFont="1" applyFill="1"/>
    <xf numFmtId="0" fontId="4" fillId="0" borderId="0" xfId="0" applyFont="1"/>
    <xf numFmtId="0" fontId="7" fillId="2" borderId="0" xfId="0" applyFont="1" applyFill="1"/>
    <xf numFmtId="0" fontId="8" fillId="7" borderId="2" xfId="0" applyFont="1" applyFill="1" applyBorder="1" applyAlignment="1">
      <alignment horizontal="left" wrapText="1"/>
    </xf>
    <xf numFmtId="0" fontId="8" fillId="7" borderId="3" xfId="0" applyFont="1" applyFill="1" applyBorder="1" applyAlignment="1">
      <alignment horizontal="left" wrapText="1"/>
    </xf>
    <xf numFmtId="0" fontId="4" fillId="7" borderId="3" xfId="0" applyFont="1" applyFill="1" applyBorder="1" applyAlignment="1">
      <alignment horizontal="left" wrapText="1"/>
    </xf>
    <xf numFmtId="0" fontId="0" fillId="2" borderId="0" xfId="0" applyFont="1" applyFill="1" applyAlignment="1"/>
    <xf numFmtId="0" fontId="9" fillId="2" borderId="0" xfId="0" applyFont="1" applyFill="1" applyAlignment="1"/>
    <xf numFmtId="0" fontId="10" fillId="0" borderId="4" xfId="0" applyFont="1" applyBorder="1" applyAlignment="1">
      <alignment vertical="center"/>
    </xf>
    <xf numFmtId="0" fontId="0" fillId="2" borderId="0" xfId="0" applyFont="1" applyFill="1" applyBorder="1" applyAlignment="1"/>
    <xf numFmtId="0" fontId="0" fillId="0" borderId="0" xfId="0" applyFont="1" applyAlignment="1"/>
    <xf numFmtId="0" fontId="0" fillId="2" borderId="5" xfId="0" applyFont="1" applyFill="1" applyBorder="1" applyAlignment="1"/>
    <xf numFmtId="0" fontId="9" fillId="2" borderId="0" xfId="0" applyFont="1" applyFill="1" applyAlignment="1">
      <alignment horizontal="left"/>
    </xf>
    <xf numFmtId="0" fontId="4" fillId="2" borderId="0" xfId="0" applyFont="1" applyFill="1" applyAlignment="1"/>
    <xf numFmtId="0" fontId="2" fillId="2" borderId="0" xfId="0" applyFont="1" applyFill="1" applyAlignment="1"/>
    <xf numFmtId="0" fontId="15" fillId="2" borderId="25" xfId="0" applyFont="1" applyFill="1" applyBorder="1" applyAlignment="1">
      <alignment horizontal="right"/>
    </xf>
    <xf numFmtId="0" fontId="2" fillId="2" borderId="5" xfId="0" applyFont="1" applyFill="1" applyBorder="1" applyAlignment="1">
      <alignment horizontal="right"/>
    </xf>
    <xf numFmtId="0" fontId="3" fillId="2" borderId="0" xfId="0" applyFont="1" applyFill="1" applyAlignment="1"/>
    <xf numFmtId="0" fontId="3" fillId="0" borderId="0" xfId="0" applyFont="1" applyAlignment="1"/>
    <xf numFmtId="0" fontId="15" fillId="2" borderId="28" xfId="0" applyFont="1" applyFill="1" applyBorder="1"/>
    <xf numFmtId="0" fontId="15" fillId="2" borderId="24" xfId="0" applyFont="1" applyFill="1" applyBorder="1"/>
    <xf numFmtId="0" fontId="2" fillId="2" borderId="19" xfId="0" applyFont="1" applyFill="1" applyBorder="1" applyAlignment="1">
      <alignment horizontal="right"/>
    </xf>
    <xf numFmtId="0" fontId="4" fillId="2" borderId="0" xfId="0" applyFont="1" applyFill="1" applyBorder="1" applyAlignment="1"/>
    <xf numFmtId="3" fontId="14" fillId="4" borderId="26" xfId="0" applyNumberFormat="1" applyFont="1" applyFill="1" applyBorder="1" applyAlignment="1">
      <alignment horizontal="center"/>
    </xf>
    <xf numFmtId="3" fontId="13" fillId="9" borderId="27" xfId="0" applyNumberFormat="1" applyFont="1" applyFill="1" applyBorder="1" applyAlignment="1">
      <alignment horizontal="center" vertical="center"/>
    </xf>
    <xf numFmtId="3" fontId="13" fillId="9" borderId="16" xfId="0" applyNumberFormat="1" applyFont="1" applyFill="1" applyBorder="1" applyAlignment="1">
      <alignment horizontal="center" vertical="center"/>
    </xf>
    <xf numFmtId="3" fontId="13" fillId="6" borderId="28" xfId="0" applyNumberFormat="1" applyFont="1" applyFill="1" applyBorder="1" applyAlignment="1">
      <alignment horizontal="center"/>
    </xf>
    <xf numFmtId="3" fontId="2" fillId="2" borderId="27" xfId="0" applyNumberFormat="1" applyFont="1" applyFill="1" applyBorder="1" applyAlignment="1">
      <alignment horizontal="center"/>
    </xf>
    <xf numFmtId="3" fontId="2" fillId="2" borderId="16" xfId="0" applyNumberFormat="1" applyFont="1" applyFill="1" applyBorder="1" applyAlignment="1">
      <alignment horizontal="center"/>
    </xf>
    <xf numFmtId="3" fontId="13" fillId="10" borderId="28" xfId="0" applyNumberFormat="1" applyFont="1" applyFill="1" applyBorder="1" applyAlignment="1">
      <alignment horizontal="center"/>
    </xf>
    <xf numFmtId="9" fontId="13" fillId="2" borderId="28" xfId="4" applyFont="1" applyFill="1" applyBorder="1" applyAlignment="1">
      <alignment horizontal="center"/>
    </xf>
    <xf numFmtId="9" fontId="2" fillId="2" borderId="27" xfId="4" applyFont="1" applyFill="1" applyBorder="1" applyAlignment="1">
      <alignment horizontal="center"/>
    </xf>
    <xf numFmtId="9" fontId="2" fillId="2" borderId="16" xfId="4" applyFont="1" applyFill="1" applyBorder="1" applyAlignment="1">
      <alignment horizontal="center"/>
    </xf>
    <xf numFmtId="3" fontId="2" fillId="2" borderId="5" xfId="0" applyNumberFormat="1" applyFont="1" applyFill="1" applyBorder="1" applyAlignment="1">
      <alignment horizontal="center"/>
    </xf>
    <xf numFmtId="164" fontId="13" fillId="6" borderId="28" xfId="0" applyNumberFormat="1" applyFont="1" applyFill="1" applyBorder="1" applyAlignment="1">
      <alignment horizontal="center"/>
    </xf>
    <xf numFmtId="164" fontId="2" fillId="2" borderId="27" xfId="0" applyNumberFormat="1" applyFont="1" applyFill="1" applyBorder="1" applyAlignment="1">
      <alignment horizontal="center"/>
    </xf>
    <xf numFmtId="164" fontId="2" fillId="2" borderId="16" xfId="0" applyNumberFormat="1" applyFont="1" applyFill="1" applyBorder="1" applyAlignment="1">
      <alignment horizontal="center"/>
    </xf>
    <xf numFmtId="164" fontId="2" fillId="2" borderId="5" xfId="0" applyNumberFormat="1" applyFont="1" applyFill="1" applyBorder="1" applyAlignment="1">
      <alignment horizontal="center"/>
    </xf>
    <xf numFmtId="3" fontId="14" fillId="4" borderId="29" xfId="0" applyNumberFormat="1" applyFont="1" applyFill="1" applyBorder="1" applyAlignment="1">
      <alignment horizontal="center"/>
    </xf>
    <xf numFmtId="3" fontId="2" fillId="9" borderId="27" xfId="0" applyNumberFormat="1" applyFont="1" applyFill="1" applyBorder="1" applyAlignment="1">
      <alignment horizontal="center" vertical="center"/>
    </xf>
    <xf numFmtId="3" fontId="2" fillId="9" borderId="16" xfId="0" applyNumberFormat="1" applyFont="1" applyFill="1" applyBorder="1" applyAlignment="1">
      <alignment horizontal="center" vertical="center"/>
    </xf>
    <xf numFmtId="3" fontId="2" fillId="6" borderId="28" xfId="0" applyNumberFormat="1" applyFont="1" applyFill="1" applyBorder="1" applyAlignment="1">
      <alignment horizontal="center"/>
    </xf>
    <xf numFmtId="3" fontId="2" fillId="10" borderId="28" xfId="0" applyNumberFormat="1" applyFont="1" applyFill="1" applyBorder="1" applyAlignment="1">
      <alignment horizontal="center"/>
    </xf>
    <xf numFmtId="9" fontId="2" fillId="2" borderId="28" xfId="4" applyFont="1" applyFill="1" applyBorder="1" applyAlignment="1">
      <alignment horizontal="center"/>
    </xf>
    <xf numFmtId="164" fontId="2" fillId="6" borderId="28" xfId="0" applyNumberFormat="1" applyFont="1" applyFill="1" applyBorder="1" applyAlignment="1">
      <alignment horizontal="center"/>
    </xf>
    <xf numFmtId="3" fontId="14" fillId="4" borderId="30" xfId="0" applyNumberFormat="1" applyFont="1" applyFill="1" applyBorder="1" applyAlignment="1">
      <alignment horizontal="center"/>
    </xf>
    <xf numFmtId="3" fontId="2" fillId="9" borderId="31" xfId="0" applyNumberFormat="1" applyFont="1" applyFill="1" applyBorder="1" applyAlignment="1">
      <alignment horizontal="center" vertical="center"/>
    </xf>
    <xf numFmtId="3" fontId="2" fillId="9" borderId="18" xfId="0" applyNumberFormat="1" applyFont="1" applyFill="1" applyBorder="1" applyAlignment="1">
      <alignment horizontal="center" vertical="center"/>
    </xf>
    <xf numFmtId="3" fontId="2" fillId="6" borderId="24" xfId="0" applyNumberFormat="1" applyFont="1" applyFill="1" applyBorder="1" applyAlignment="1">
      <alignment horizontal="center"/>
    </xf>
    <xf numFmtId="3" fontId="2" fillId="2" borderId="31" xfId="0" applyNumberFormat="1" applyFont="1" applyFill="1" applyBorder="1" applyAlignment="1">
      <alignment horizontal="center"/>
    </xf>
    <xf numFmtId="3" fontId="2" fillId="2" borderId="18" xfId="0" applyNumberFormat="1" applyFont="1" applyFill="1" applyBorder="1" applyAlignment="1">
      <alignment horizontal="center"/>
    </xf>
    <xf numFmtId="3" fontId="2" fillId="10" borderId="24" xfId="0" applyNumberFormat="1" applyFont="1" applyFill="1" applyBorder="1" applyAlignment="1">
      <alignment horizontal="center"/>
    </xf>
    <xf numFmtId="9" fontId="2" fillId="2" borderId="24" xfId="4" applyFont="1" applyFill="1" applyBorder="1" applyAlignment="1">
      <alignment horizontal="center"/>
    </xf>
    <xf numFmtId="9" fontId="2" fillId="2" borderId="31" xfId="4" applyFont="1" applyFill="1" applyBorder="1" applyAlignment="1">
      <alignment horizontal="center"/>
    </xf>
    <xf numFmtId="9" fontId="2" fillId="2" borderId="18" xfId="4" applyFont="1" applyFill="1" applyBorder="1" applyAlignment="1">
      <alignment horizontal="center"/>
    </xf>
    <xf numFmtId="3" fontId="2" fillId="2" borderId="19" xfId="0" applyNumberFormat="1" applyFont="1" applyFill="1" applyBorder="1" applyAlignment="1">
      <alignment horizontal="center"/>
    </xf>
    <xf numFmtId="164" fontId="2" fillId="6" borderId="24" xfId="0" applyNumberFormat="1" applyFont="1" applyFill="1" applyBorder="1" applyAlignment="1">
      <alignment horizontal="center"/>
    </xf>
    <xf numFmtId="164" fontId="2" fillId="2" borderId="31" xfId="0" applyNumberFormat="1" applyFont="1" applyFill="1" applyBorder="1" applyAlignment="1">
      <alignment horizontal="center"/>
    </xf>
    <xf numFmtId="164" fontId="2" fillId="2" borderId="18" xfId="0" applyNumberFormat="1" applyFont="1" applyFill="1" applyBorder="1" applyAlignment="1">
      <alignment horizontal="center"/>
    </xf>
    <xf numFmtId="164" fontId="2" fillId="2" borderId="19" xfId="0" applyNumberFormat="1" applyFont="1" applyFill="1" applyBorder="1" applyAlignment="1">
      <alignment horizontal="center"/>
    </xf>
    <xf numFmtId="0" fontId="2" fillId="5" borderId="0" xfId="0" applyFont="1" applyFill="1" applyAlignment="1"/>
    <xf numFmtId="0" fontId="2" fillId="5" borderId="5" xfId="0" applyFont="1" applyFill="1" applyBorder="1" applyAlignment="1"/>
    <xf numFmtId="0" fontId="2" fillId="5" borderId="7" xfId="0" applyFont="1" applyFill="1" applyBorder="1" applyAlignment="1"/>
    <xf numFmtId="0" fontId="2" fillId="5" borderId="0" xfId="0" applyFont="1" applyFill="1" applyBorder="1" applyAlignment="1"/>
    <xf numFmtId="3" fontId="17" fillId="2" borderId="0" xfId="0" applyNumberFormat="1" applyFont="1" applyFill="1" applyAlignment="1"/>
    <xf numFmtId="3" fontId="18" fillId="2" borderId="27" xfId="0" applyNumberFormat="1" applyFont="1" applyFill="1" applyBorder="1" applyAlignment="1">
      <alignment horizontal="center"/>
    </xf>
    <xf numFmtId="3" fontId="18" fillId="2" borderId="16" xfId="0" applyNumberFormat="1" applyFont="1" applyFill="1" applyBorder="1" applyAlignment="1">
      <alignment horizontal="center"/>
    </xf>
    <xf numFmtId="3" fontId="18" fillId="2" borderId="31" xfId="0" applyNumberFormat="1" applyFont="1" applyFill="1" applyBorder="1" applyAlignment="1">
      <alignment horizontal="center"/>
    </xf>
    <xf numFmtId="3" fontId="18" fillId="2" borderId="18" xfId="0" applyNumberFormat="1" applyFont="1" applyFill="1" applyBorder="1" applyAlignment="1">
      <alignment horizontal="center"/>
    </xf>
    <xf numFmtId="0" fontId="4" fillId="0" borderId="0" xfId="0" applyFont="1" applyAlignment="1">
      <alignment wrapText="1"/>
    </xf>
    <xf numFmtId="0" fontId="19" fillId="2" borderId="0" xfId="0" applyFont="1" applyFill="1"/>
    <xf numFmtId="0" fontId="4" fillId="7" borderId="1" xfId="0" applyFont="1" applyFill="1" applyBorder="1" applyAlignment="1">
      <alignment horizontal="left" vertical="top" wrapText="1"/>
    </xf>
    <xf numFmtId="164" fontId="2" fillId="2" borderId="27" xfId="0" applyNumberFormat="1" applyFont="1" applyFill="1" applyBorder="1" applyAlignment="1">
      <alignment horizontal="center" vertical="center"/>
    </xf>
    <xf numFmtId="164" fontId="2" fillId="2" borderId="31" xfId="0" applyNumberFormat="1" applyFont="1" applyFill="1" applyBorder="1" applyAlignment="1">
      <alignment horizontal="center" vertical="center"/>
    </xf>
    <xf numFmtId="164" fontId="2" fillId="6" borderId="28"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6" borderId="24" xfId="0" applyNumberFormat="1" applyFont="1" applyFill="1" applyBorder="1" applyAlignment="1">
      <alignment horizontal="center" vertical="center"/>
    </xf>
    <xf numFmtId="0" fontId="2" fillId="2" borderId="0" xfId="0" applyFont="1" applyFill="1" applyAlignment="1"/>
    <xf numFmtId="0" fontId="2" fillId="2" borderId="5" xfId="0" applyFont="1" applyFill="1" applyBorder="1" applyAlignment="1">
      <alignment horizontal="right"/>
    </xf>
    <xf numFmtId="0" fontId="3" fillId="2" borderId="0" xfId="0" applyFont="1" applyFill="1" applyAlignment="1"/>
    <xf numFmtId="0" fontId="15" fillId="2" borderId="28" xfId="0" applyFont="1" applyFill="1" applyBorder="1"/>
    <xf numFmtId="0" fontId="15" fillId="2" borderId="24" xfId="0" applyFont="1" applyFill="1" applyBorder="1"/>
    <xf numFmtId="0" fontId="2" fillId="2" borderId="19" xfId="0" applyFont="1" applyFill="1" applyBorder="1" applyAlignment="1">
      <alignment horizontal="right"/>
    </xf>
    <xf numFmtId="3" fontId="2" fillId="2" borderId="27" xfId="0" applyNumberFormat="1" applyFont="1" applyFill="1" applyBorder="1" applyAlignment="1">
      <alignment horizontal="center"/>
    </xf>
    <xf numFmtId="3" fontId="2" fillId="2" borderId="16" xfId="0" applyNumberFormat="1" applyFont="1" applyFill="1" applyBorder="1" applyAlignment="1">
      <alignment horizontal="center"/>
    </xf>
    <xf numFmtId="9" fontId="2" fillId="2" borderId="27" xfId="4" applyFont="1" applyFill="1" applyBorder="1" applyAlignment="1">
      <alignment horizontal="center"/>
    </xf>
    <xf numFmtId="9" fontId="2" fillId="2" borderId="16" xfId="4" applyFont="1" applyFill="1" applyBorder="1" applyAlignment="1">
      <alignment horizontal="center"/>
    </xf>
    <xf numFmtId="3" fontId="2" fillId="2" borderId="5" xfId="0" applyNumberFormat="1" applyFont="1" applyFill="1" applyBorder="1" applyAlignment="1">
      <alignment horizontal="center"/>
    </xf>
    <xf numFmtId="164" fontId="2" fillId="2" borderId="27" xfId="0" applyNumberFormat="1" applyFont="1" applyFill="1" applyBorder="1" applyAlignment="1">
      <alignment horizontal="center"/>
    </xf>
    <xf numFmtId="164" fontId="2" fillId="2" borderId="16" xfId="0" applyNumberFormat="1" applyFont="1" applyFill="1" applyBorder="1" applyAlignment="1">
      <alignment horizontal="center"/>
    </xf>
    <xf numFmtId="3" fontId="14" fillId="4" borderId="29" xfId="0" applyNumberFormat="1" applyFont="1" applyFill="1" applyBorder="1" applyAlignment="1">
      <alignment horizontal="center"/>
    </xf>
    <xf numFmtId="3" fontId="2" fillId="9" borderId="27" xfId="0" applyNumberFormat="1" applyFont="1" applyFill="1" applyBorder="1" applyAlignment="1">
      <alignment horizontal="center" vertical="center"/>
    </xf>
    <xf numFmtId="3" fontId="2" fillId="9" borderId="16" xfId="0" applyNumberFormat="1" applyFont="1" applyFill="1" applyBorder="1" applyAlignment="1">
      <alignment horizontal="center" vertical="center"/>
    </xf>
    <xf numFmtId="3" fontId="2" fillId="6" borderId="28" xfId="0" applyNumberFormat="1" applyFont="1" applyFill="1" applyBorder="1" applyAlignment="1">
      <alignment horizontal="center"/>
    </xf>
    <xf numFmtId="3" fontId="2" fillId="10" borderId="28" xfId="0" applyNumberFormat="1" applyFont="1" applyFill="1" applyBorder="1" applyAlignment="1">
      <alignment horizontal="center"/>
    </xf>
    <xf numFmtId="9" fontId="2" fillId="2" borderId="28" xfId="4" applyFont="1" applyFill="1" applyBorder="1" applyAlignment="1">
      <alignment horizontal="center"/>
    </xf>
    <xf numFmtId="164" fontId="2" fillId="6" borderId="28" xfId="0" applyNumberFormat="1" applyFont="1" applyFill="1" applyBorder="1" applyAlignment="1">
      <alignment horizontal="center"/>
    </xf>
    <xf numFmtId="3" fontId="14" fillId="4" borderId="30" xfId="0" applyNumberFormat="1" applyFont="1" applyFill="1" applyBorder="1" applyAlignment="1">
      <alignment horizontal="center"/>
    </xf>
    <xf numFmtId="3" fontId="2" fillId="9" borderId="31" xfId="0" applyNumberFormat="1" applyFont="1" applyFill="1" applyBorder="1" applyAlignment="1">
      <alignment horizontal="center" vertical="center"/>
    </xf>
    <xf numFmtId="3" fontId="2" fillId="9" borderId="18" xfId="0" applyNumberFormat="1" applyFont="1" applyFill="1" applyBorder="1" applyAlignment="1">
      <alignment horizontal="center" vertical="center"/>
    </xf>
    <xf numFmtId="3" fontId="2" fillId="6" borderId="24" xfId="0" applyNumberFormat="1" applyFont="1" applyFill="1" applyBorder="1" applyAlignment="1">
      <alignment horizontal="center"/>
    </xf>
    <xf numFmtId="3" fontId="2" fillId="2" borderId="31" xfId="0" applyNumberFormat="1" applyFont="1" applyFill="1" applyBorder="1" applyAlignment="1">
      <alignment horizontal="center"/>
    </xf>
    <xf numFmtId="3" fontId="2" fillId="2" borderId="18" xfId="0" applyNumberFormat="1" applyFont="1" applyFill="1" applyBorder="1" applyAlignment="1">
      <alignment horizontal="center"/>
    </xf>
    <xf numFmtId="3" fontId="2" fillId="10" borderId="24" xfId="0" applyNumberFormat="1" applyFont="1" applyFill="1" applyBorder="1" applyAlignment="1">
      <alignment horizontal="center"/>
    </xf>
    <xf numFmtId="9" fontId="2" fillId="2" borderId="24" xfId="4" applyFont="1" applyFill="1" applyBorder="1" applyAlignment="1">
      <alignment horizontal="center"/>
    </xf>
    <xf numFmtId="9" fontId="2" fillId="2" borderId="31" xfId="4" applyFont="1" applyFill="1" applyBorder="1" applyAlignment="1">
      <alignment horizontal="center"/>
    </xf>
    <xf numFmtId="9" fontId="2" fillId="2" borderId="18" xfId="4" applyFont="1" applyFill="1" applyBorder="1" applyAlignment="1">
      <alignment horizontal="center"/>
    </xf>
    <xf numFmtId="3" fontId="2" fillId="2" borderId="19" xfId="0" applyNumberFormat="1" applyFont="1" applyFill="1" applyBorder="1" applyAlignment="1">
      <alignment horizontal="center"/>
    </xf>
    <xf numFmtId="164" fontId="2" fillId="6" borderId="24" xfId="0" applyNumberFormat="1" applyFont="1" applyFill="1" applyBorder="1" applyAlignment="1">
      <alignment horizontal="center"/>
    </xf>
    <xf numFmtId="164" fontId="2" fillId="2" borderId="31" xfId="0" applyNumberFormat="1" applyFont="1" applyFill="1" applyBorder="1" applyAlignment="1">
      <alignment horizontal="center"/>
    </xf>
    <xf numFmtId="164" fontId="2" fillId="2" borderId="18" xfId="0" applyNumberFormat="1" applyFont="1" applyFill="1" applyBorder="1" applyAlignment="1">
      <alignment horizontal="center"/>
    </xf>
    <xf numFmtId="3" fontId="17" fillId="2" borderId="0" xfId="0" applyNumberFormat="1" applyFont="1" applyFill="1" applyAlignment="1"/>
    <xf numFmtId="3" fontId="18" fillId="2" borderId="27" xfId="0" applyNumberFormat="1" applyFont="1" applyFill="1" applyBorder="1" applyAlignment="1">
      <alignment horizontal="center"/>
    </xf>
    <xf numFmtId="3" fontId="18" fillId="2" borderId="16" xfId="0" applyNumberFormat="1" applyFont="1" applyFill="1" applyBorder="1" applyAlignment="1">
      <alignment horizontal="center"/>
    </xf>
    <xf numFmtId="3" fontId="18" fillId="2" borderId="31" xfId="0" applyNumberFormat="1" applyFont="1" applyFill="1" applyBorder="1" applyAlignment="1">
      <alignment horizontal="center"/>
    </xf>
    <xf numFmtId="3" fontId="18" fillId="2" borderId="18" xfId="0" applyNumberFormat="1" applyFont="1" applyFill="1" applyBorder="1" applyAlignment="1">
      <alignment horizontal="center"/>
    </xf>
    <xf numFmtId="164" fontId="2" fillId="2" borderId="19" xfId="0" applyNumberFormat="1" applyFont="1" applyFill="1" applyBorder="1" applyAlignment="1">
      <alignment horizontal="center" vertical="center"/>
    </xf>
    <xf numFmtId="0" fontId="15" fillId="2" borderId="0" xfId="0" applyFont="1" applyFill="1" applyBorder="1"/>
    <xf numFmtId="0" fontId="2" fillId="2" borderId="0" xfId="0" applyFont="1" applyFill="1" applyBorder="1" applyAlignment="1">
      <alignment horizontal="right"/>
    </xf>
    <xf numFmtId="3" fontId="2" fillId="2" borderId="0" xfId="0" applyNumberFormat="1" applyFont="1" applyFill="1" applyBorder="1" applyAlignment="1">
      <alignment horizontal="center"/>
    </xf>
    <xf numFmtId="3" fontId="18" fillId="2" borderId="0" xfId="0" applyNumberFormat="1" applyFont="1" applyFill="1" applyBorder="1" applyAlignment="1">
      <alignment horizontal="center"/>
    </xf>
    <xf numFmtId="9" fontId="2" fillId="2" borderId="0" xfId="4" applyFont="1" applyFill="1" applyBorder="1" applyAlignment="1">
      <alignment horizontal="center"/>
    </xf>
    <xf numFmtId="164" fontId="2" fillId="2" borderId="0" xfId="0" applyNumberFormat="1" applyFont="1" applyFill="1" applyBorder="1" applyAlignment="1">
      <alignment horizontal="center"/>
    </xf>
    <xf numFmtId="3" fontId="14" fillId="2" borderId="0" xfId="0" applyNumberFormat="1" applyFont="1" applyFill="1" applyBorder="1" applyAlignment="1">
      <alignment horizontal="center"/>
    </xf>
    <xf numFmtId="3" fontId="2" fillId="2" borderId="0" xfId="0" applyNumberFormat="1" applyFont="1" applyFill="1" applyBorder="1" applyAlignment="1">
      <alignment horizontal="center" vertical="center"/>
    </xf>
    <xf numFmtId="3" fontId="13" fillId="2" borderId="0" xfId="0" applyNumberFormat="1" applyFont="1" applyFill="1" applyBorder="1" applyAlignment="1">
      <alignment horizontal="center"/>
    </xf>
    <xf numFmtId="0" fontId="14" fillId="4" borderId="20" xfId="0" applyFont="1" applyFill="1" applyBorder="1" applyAlignment="1">
      <alignment horizontal="center" vertical="center"/>
    </xf>
    <xf numFmtId="0" fontId="14" fillId="9" borderId="21" xfId="0" applyFont="1" applyFill="1" applyBorder="1" applyAlignment="1">
      <alignment horizontal="center" vertical="center"/>
    </xf>
    <xf numFmtId="0" fontId="14" fillId="9" borderId="22" xfId="0" applyFont="1" applyFill="1" applyBorder="1" applyAlignment="1">
      <alignment horizontal="center" vertical="center"/>
    </xf>
    <xf numFmtId="0" fontId="13" fillId="6" borderId="23"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22" xfId="0" applyFont="1" applyFill="1" applyBorder="1" applyAlignment="1">
      <alignment horizontal="center" vertical="center"/>
    </xf>
    <xf numFmtId="0" fontId="13" fillId="10" borderId="23"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32"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0" xfId="0" applyFont="1" applyFill="1" applyAlignment="1">
      <alignment horizontal="center" vertical="center"/>
    </xf>
    <xf numFmtId="0" fontId="2" fillId="0" borderId="0" xfId="0" applyFont="1" applyAlignment="1">
      <alignment horizontal="center" vertical="center"/>
    </xf>
    <xf numFmtId="0" fontId="13" fillId="2" borderId="10" xfId="0" applyFont="1" applyFill="1" applyBorder="1" applyAlignment="1">
      <alignment horizontal="center" vertical="center" wrapText="1"/>
    </xf>
    <xf numFmtId="3" fontId="2" fillId="2" borderId="13" xfId="0" applyNumberFormat="1" applyFont="1" applyFill="1" applyBorder="1" applyAlignment="1">
      <alignment horizontal="center"/>
    </xf>
    <xf numFmtId="0" fontId="13" fillId="6" borderId="20" xfId="0" applyFont="1" applyFill="1" applyBorder="1" applyAlignment="1">
      <alignment horizontal="center" vertical="center"/>
    </xf>
    <xf numFmtId="3" fontId="2" fillId="6" borderId="29" xfId="0" applyNumberFormat="1" applyFont="1" applyFill="1" applyBorder="1" applyAlignment="1">
      <alignment horizontal="center"/>
    </xf>
    <xf numFmtId="3" fontId="2" fillId="6" borderId="30" xfId="0" applyNumberFormat="1" applyFont="1" applyFill="1" applyBorder="1" applyAlignment="1">
      <alignment horizontal="center"/>
    </xf>
    <xf numFmtId="164" fontId="2" fillId="2" borderId="35" xfId="0" applyNumberFormat="1" applyFont="1" applyFill="1" applyBorder="1" applyAlignment="1">
      <alignment horizontal="center"/>
    </xf>
    <xf numFmtId="164" fontId="2" fillId="2" borderId="36" xfId="0" applyNumberFormat="1" applyFont="1" applyFill="1" applyBorder="1" applyAlignment="1">
      <alignment horizontal="center"/>
    </xf>
    <xf numFmtId="164" fontId="2" fillId="2" borderId="37" xfId="0" applyNumberFormat="1" applyFont="1" applyFill="1" applyBorder="1" applyAlignment="1">
      <alignment horizontal="center"/>
    </xf>
    <xf numFmtId="3" fontId="2" fillId="2" borderId="36" xfId="0" applyNumberFormat="1" applyFont="1" applyFill="1" applyBorder="1" applyAlignment="1">
      <alignment horizontal="center"/>
    </xf>
    <xf numFmtId="3" fontId="2" fillId="2" borderId="40" xfId="0" applyNumberFormat="1" applyFont="1" applyFill="1" applyBorder="1" applyAlignment="1">
      <alignment horizontal="center"/>
    </xf>
    <xf numFmtId="1" fontId="2" fillId="6" borderId="38" xfId="0" applyNumberFormat="1" applyFont="1" applyFill="1" applyBorder="1" applyAlignment="1">
      <alignment horizontal="center" vertical="center"/>
    </xf>
    <xf numFmtId="1" fontId="2" fillId="6" borderId="39" xfId="0" applyNumberFormat="1" applyFont="1" applyFill="1" applyBorder="1" applyAlignment="1">
      <alignment horizontal="center" vertical="center"/>
    </xf>
    <xf numFmtId="0" fontId="11" fillId="4" borderId="33" xfId="0" applyFont="1" applyFill="1" applyBorder="1" applyAlignment="1">
      <alignment horizontal="center" vertical="center" wrapText="1"/>
    </xf>
    <xf numFmtId="0" fontId="11" fillId="4" borderId="13"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11" fillId="4" borderId="34" xfId="0" applyFont="1" applyFill="1" applyBorder="1" applyAlignment="1">
      <alignment horizontal="center" vertical="center" wrapText="1"/>
    </xf>
    <xf numFmtId="0" fontId="11" fillId="4" borderId="18"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9" fillId="2" borderId="0" xfId="0" applyFont="1" applyFill="1" applyAlignment="1">
      <alignment horizontal="left" wrapText="1"/>
    </xf>
    <xf numFmtId="0" fontId="16" fillId="3" borderId="0" xfId="0" applyFont="1" applyFill="1" applyBorder="1" applyAlignment="1">
      <alignment horizontal="left" vertical="center"/>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2" fillId="10" borderId="8" xfId="0" applyFont="1" applyFill="1" applyBorder="1" applyAlignment="1">
      <alignment horizontal="center"/>
    </xf>
    <xf numFmtId="0" fontId="2" fillId="10" borderId="9" xfId="0" applyFont="1" applyFill="1" applyBorder="1" applyAlignment="1">
      <alignment horizontal="center"/>
    </xf>
    <xf numFmtId="0" fontId="2" fillId="10" borderId="10" xfId="0" applyFont="1" applyFill="1" applyBorder="1" applyAlignment="1">
      <alignment horizontal="center"/>
    </xf>
    <xf numFmtId="0" fontId="13" fillId="8" borderId="15" xfId="0" applyFont="1" applyFill="1" applyBorder="1" applyAlignment="1">
      <alignment horizontal="center" vertical="center" wrapText="1"/>
    </xf>
    <xf numFmtId="0" fontId="13" fillId="8" borderId="0" xfId="0" applyFont="1" applyFill="1" applyBorder="1" applyAlignment="1">
      <alignment horizontal="center" vertical="center" wrapText="1"/>
    </xf>
    <xf numFmtId="0" fontId="13" fillId="8" borderId="16" xfId="0" applyFont="1" applyFill="1" applyBorder="1" applyAlignment="1">
      <alignment horizontal="center" vertical="center" wrapText="1"/>
    </xf>
    <xf numFmtId="0" fontId="13" fillId="8" borderId="17" xfId="0" applyFont="1" applyFill="1" applyBorder="1" applyAlignment="1">
      <alignment horizontal="center" vertical="center" wrapText="1"/>
    </xf>
    <xf numFmtId="0" fontId="13" fillId="8" borderId="7" xfId="0" applyFont="1" applyFill="1" applyBorder="1" applyAlignment="1">
      <alignment horizontal="center" vertical="center" wrapText="1"/>
    </xf>
    <xf numFmtId="0" fontId="13" fillId="8" borderId="18"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0" xfId="0" applyFont="1" applyFill="1" applyBorder="1" applyAlignment="1">
      <alignment horizontal="center" vertical="center" wrapText="1"/>
    </xf>
    <xf numFmtId="0" fontId="4" fillId="7" borderId="3" xfId="0" applyFont="1" applyFill="1" applyBorder="1" applyAlignment="1">
      <alignment horizontal="left" vertical="top" wrapText="1"/>
    </xf>
  </cellXfs>
  <cellStyles count="5">
    <cellStyle name="Comma 2" xfId="2"/>
    <cellStyle name="Normal" xfId="0" builtinId="0"/>
    <cellStyle name="Normal 2" xfId="1"/>
    <cellStyle name="Normal 3" xfId="3"/>
    <cellStyle name="Percent" xfId="4" builtinId="5"/>
  </cellStyles>
  <dxfs count="0"/>
  <tableStyles count="0" defaultTableStyle="TableStyleMedium2" defaultPivotStyle="PivotStyleLight16"/>
  <colors>
    <mruColors>
      <color rgb="FFF6F5F0"/>
      <color rgb="FF1B437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63"/>
  <sheetViews>
    <sheetView tabSelected="1" topLeftCell="A4" zoomScaleNormal="100" workbookViewId="0">
      <selection activeCell="B6" sqref="B6"/>
    </sheetView>
  </sheetViews>
  <sheetFormatPr defaultColWidth="131.7109375" defaultRowHeight="268.5" customHeight="1" x14ac:dyDescent="0.2"/>
  <cols>
    <col min="1" max="1" width="1.140625" style="2" customWidth="1"/>
    <col min="2" max="2" width="131.7109375" style="3"/>
    <col min="3" max="56" width="15.7109375" style="2" customWidth="1"/>
    <col min="57" max="16384" width="131.7109375" style="3"/>
  </cols>
  <sheetData>
    <row r="1" spans="2:3" ht="9" customHeight="1" thickBot="1" x14ac:dyDescent="0.25"/>
    <row r="2" spans="2:3" ht="257.25" thickTop="1" x14ac:dyDescent="0.2">
      <c r="B2" s="73" t="s">
        <v>31</v>
      </c>
    </row>
    <row r="3" spans="2:3" s="2" customFormat="1" ht="14.25" x14ac:dyDescent="0.2">
      <c r="B3" s="6"/>
    </row>
    <row r="4" spans="2:3" s="2" customFormat="1" ht="42.75" x14ac:dyDescent="0.2">
      <c r="B4" s="7" t="s">
        <v>32</v>
      </c>
      <c r="C4" s="4"/>
    </row>
    <row r="5" spans="2:3" s="2" customFormat="1" ht="14.25" x14ac:dyDescent="0.2">
      <c r="B5" s="6"/>
    </row>
    <row r="6" spans="2:3" s="2" customFormat="1" ht="342" x14ac:dyDescent="0.2">
      <c r="B6" s="187" t="s">
        <v>44</v>
      </c>
    </row>
    <row r="7" spans="2:3" s="2" customFormat="1" ht="15" thickBot="1" x14ac:dyDescent="0.25">
      <c r="B7" s="5"/>
    </row>
    <row r="8" spans="2:3" s="2" customFormat="1" ht="15" customHeight="1" thickTop="1" x14ac:dyDescent="0.2"/>
    <row r="9" spans="2:3" s="2" customFormat="1" ht="15" customHeight="1" x14ac:dyDescent="0.2"/>
    <row r="10" spans="2:3" s="2" customFormat="1" ht="15" customHeight="1" x14ac:dyDescent="0.2"/>
    <row r="11" spans="2:3" s="2" customFormat="1" ht="15" customHeight="1" x14ac:dyDescent="0.2"/>
    <row r="12" spans="2:3" s="2" customFormat="1" ht="15" customHeight="1" x14ac:dyDescent="0.2"/>
    <row r="13" spans="2:3" s="2" customFormat="1" ht="15" customHeight="1" x14ac:dyDescent="0.2"/>
    <row r="14" spans="2:3" s="2" customFormat="1" ht="15" customHeight="1" x14ac:dyDescent="0.2"/>
    <row r="15" spans="2:3" s="2" customFormat="1" ht="15" customHeight="1" x14ac:dyDescent="0.2"/>
    <row r="16" spans="2:3" s="2" customFormat="1" ht="15" customHeight="1" x14ac:dyDescent="0.2"/>
    <row r="17" s="2" customFormat="1" ht="15" customHeight="1" x14ac:dyDescent="0.2"/>
    <row r="18" s="2" customFormat="1" ht="15" customHeight="1" x14ac:dyDescent="0.2"/>
    <row r="19" s="2" customFormat="1" ht="15" customHeight="1" x14ac:dyDescent="0.2"/>
    <row r="20" s="2" customFormat="1" ht="15" customHeight="1" x14ac:dyDescent="0.2"/>
    <row r="21" s="2" customFormat="1" ht="15" customHeight="1" x14ac:dyDescent="0.2"/>
    <row r="22" s="2" customFormat="1" ht="15" customHeight="1" x14ac:dyDescent="0.2"/>
    <row r="23" s="2" customFormat="1" ht="15" customHeight="1" x14ac:dyDescent="0.2"/>
    <row r="24" s="2" customFormat="1" ht="15" customHeight="1" x14ac:dyDescent="0.2"/>
    <row r="25" s="2" customFormat="1" ht="15" customHeight="1" x14ac:dyDescent="0.2"/>
    <row r="26" s="2" customFormat="1" ht="15" customHeight="1" x14ac:dyDescent="0.2"/>
    <row r="27" s="2" customFormat="1" ht="15" customHeight="1" x14ac:dyDescent="0.2"/>
    <row r="28" s="2" customFormat="1" ht="15" customHeight="1" x14ac:dyDescent="0.2"/>
    <row r="29" s="2" customFormat="1" ht="15" customHeight="1" x14ac:dyDescent="0.2"/>
    <row r="30" s="2" customFormat="1" ht="15" customHeight="1" x14ac:dyDescent="0.2"/>
    <row r="31" s="2" customFormat="1" ht="15" customHeight="1" x14ac:dyDescent="0.2"/>
    <row r="32" s="2" customFormat="1" ht="15" customHeight="1" x14ac:dyDescent="0.2"/>
    <row r="33" s="2" customFormat="1" ht="15" customHeight="1" x14ac:dyDescent="0.2"/>
    <row r="34" s="2" customFormat="1" ht="15" customHeight="1" x14ac:dyDescent="0.2"/>
    <row r="35" s="2" customFormat="1" ht="15" customHeight="1" x14ac:dyDescent="0.2"/>
    <row r="36" s="2" customFormat="1" ht="15" customHeight="1" x14ac:dyDescent="0.2"/>
    <row r="37" s="2" customFormat="1" ht="15" customHeight="1" x14ac:dyDescent="0.2"/>
    <row r="38" s="2" customFormat="1" ht="15" customHeight="1" x14ac:dyDescent="0.2"/>
    <row r="39" s="2" customFormat="1" ht="15" customHeight="1" x14ac:dyDescent="0.2"/>
    <row r="40" s="2" customFormat="1" ht="15" customHeight="1" x14ac:dyDescent="0.2"/>
    <row r="41" s="2" customFormat="1" ht="15" customHeight="1" x14ac:dyDescent="0.2"/>
    <row r="42" s="2" customFormat="1" ht="15" customHeight="1" x14ac:dyDescent="0.2"/>
    <row r="43" s="2" customFormat="1" ht="15" customHeight="1" x14ac:dyDescent="0.2"/>
    <row r="44" s="2" customFormat="1" ht="15" customHeight="1" x14ac:dyDescent="0.2"/>
    <row r="45" s="2" customFormat="1" ht="15" customHeight="1" x14ac:dyDescent="0.2"/>
    <row r="46" s="2" customFormat="1" ht="15" customHeight="1" x14ac:dyDescent="0.2"/>
    <row r="47" s="2" customFormat="1" ht="15" customHeight="1" x14ac:dyDescent="0.2"/>
    <row r="48" s="2" customFormat="1" ht="15" customHeight="1" x14ac:dyDescent="0.2"/>
    <row r="49" s="2" customFormat="1" ht="15" customHeight="1" x14ac:dyDescent="0.2"/>
    <row r="50" s="2" customFormat="1" ht="15" customHeight="1" x14ac:dyDescent="0.2"/>
    <row r="51" s="2" customFormat="1" ht="15" customHeight="1" x14ac:dyDescent="0.2"/>
    <row r="52" s="2" customFormat="1" ht="15" customHeight="1" x14ac:dyDescent="0.2"/>
    <row r="53" s="2" customFormat="1" ht="15" customHeight="1" x14ac:dyDescent="0.2"/>
    <row r="54" s="2" customFormat="1" ht="15" customHeight="1" x14ac:dyDescent="0.2"/>
    <row r="55" s="2" customFormat="1" ht="15" customHeight="1" x14ac:dyDescent="0.2"/>
    <row r="56" s="2" customFormat="1" ht="15" customHeight="1" x14ac:dyDescent="0.2"/>
    <row r="57" s="2" customFormat="1" ht="15" customHeight="1" x14ac:dyDescent="0.2"/>
    <row r="58" s="2" customFormat="1" ht="15" customHeight="1" x14ac:dyDescent="0.2"/>
    <row r="59" s="2" customFormat="1" ht="15" customHeight="1" x14ac:dyDescent="0.2"/>
    <row r="60" s="2" customFormat="1" ht="15" customHeight="1" x14ac:dyDescent="0.2"/>
    <row r="61" s="2" customFormat="1" ht="15" customHeight="1" x14ac:dyDescent="0.2"/>
    <row r="62" s="2" customFormat="1" ht="15" customHeight="1" x14ac:dyDescent="0.2"/>
    <row r="63" s="2" customFormat="1" ht="15" customHeight="1" x14ac:dyDescent="0.2"/>
    <row r="64" s="2" customFormat="1" ht="15" customHeight="1" x14ac:dyDescent="0.2"/>
    <row r="65" s="2" customFormat="1" ht="15" customHeight="1" x14ac:dyDescent="0.2"/>
    <row r="66" s="2" customFormat="1" ht="15" customHeight="1" x14ac:dyDescent="0.2"/>
    <row r="67" s="2" customFormat="1" ht="15" customHeight="1" x14ac:dyDescent="0.2"/>
    <row r="68" s="2" customFormat="1" ht="15" customHeight="1" x14ac:dyDescent="0.2"/>
    <row r="69" s="2" customFormat="1" ht="15" customHeight="1" x14ac:dyDescent="0.2"/>
    <row r="70" s="2" customFormat="1" ht="15" customHeight="1" x14ac:dyDescent="0.2"/>
    <row r="71" s="2" customFormat="1" ht="15" customHeight="1" x14ac:dyDescent="0.2"/>
    <row r="72" s="2" customFormat="1" ht="15" customHeight="1" x14ac:dyDescent="0.2"/>
    <row r="73" s="2" customFormat="1" ht="15" customHeight="1" x14ac:dyDescent="0.2"/>
    <row r="74" s="2" customFormat="1" ht="15" customHeight="1" x14ac:dyDescent="0.2"/>
    <row r="75" s="2" customFormat="1" ht="15" customHeight="1" x14ac:dyDescent="0.2"/>
    <row r="76" s="2" customFormat="1" ht="15" customHeight="1" x14ac:dyDescent="0.2"/>
    <row r="77" s="2" customFormat="1" ht="15" customHeight="1" x14ac:dyDescent="0.2"/>
    <row r="78" s="2" customFormat="1" ht="15" customHeight="1" x14ac:dyDescent="0.2"/>
    <row r="79" s="2" customFormat="1" ht="15" customHeight="1" x14ac:dyDescent="0.2"/>
    <row r="80" s="2" customFormat="1" ht="15" customHeight="1" x14ac:dyDescent="0.2"/>
    <row r="81" s="2" customFormat="1" ht="15" customHeight="1" x14ac:dyDescent="0.2"/>
    <row r="82" s="2" customFormat="1" ht="15" customHeight="1" x14ac:dyDescent="0.2"/>
    <row r="83" s="2" customFormat="1" ht="15" customHeight="1" x14ac:dyDescent="0.2"/>
    <row r="84" s="2" customFormat="1" ht="15" customHeight="1" x14ac:dyDescent="0.2"/>
    <row r="85" s="2" customFormat="1" ht="15" customHeight="1" x14ac:dyDescent="0.2"/>
    <row r="86" s="2" customFormat="1" ht="15" customHeight="1" x14ac:dyDescent="0.2"/>
    <row r="87" s="2" customFormat="1" ht="15" customHeight="1" x14ac:dyDescent="0.2"/>
    <row r="88" s="2" customFormat="1" ht="15" customHeight="1" x14ac:dyDescent="0.2"/>
    <row r="89" s="2" customFormat="1" ht="15" customHeight="1" x14ac:dyDescent="0.2"/>
    <row r="90" s="2" customFormat="1" ht="15" customHeight="1" x14ac:dyDescent="0.2"/>
    <row r="91" s="2" customFormat="1" ht="15" customHeight="1" x14ac:dyDescent="0.2"/>
    <row r="92" s="2" customFormat="1" ht="15" customHeight="1" x14ac:dyDescent="0.2"/>
    <row r="93" s="2" customFormat="1" ht="15" customHeight="1" x14ac:dyDescent="0.2"/>
    <row r="94" s="2" customFormat="1" ht="15" customHeight="1" x14ac:dyDescent="0.2"/>
    <row r="95" s="2" customFormat="1" ht="15" customHeight="1" x14ac:dyDescent="0.2"/>
    <row r="96" s="2" customFormat="1" ht="15" customHeight="1" x14ac:dyDescent="0.2"/>
    <row r="97" s="2" customFormat="1" ht="15" customHeight="1" x14ac:dyDescent="0.2"/>
    <row r="98" s="2" customFormat="1" ht="15" customHeight="1" x14ac:dyDescent="0.2"/>
    <row r="99" s="2" customFormat="1" ht="15" customHeight="1" x14ac:dyDescent="0.2"/>
    <row r="100" s="2" customFormat="1" ht="15" customHeight="1" x14ac:dyDescent="0.2"/>
    <row r="101" s="2" customFormat="1" ht="15" customHeight="1" x14ac:dyDescent="0.2"/>
    <row r="102" s="2" customFormat="1" ht="15" customHeight="1" x14ac:dyDescent="0.2"/>
    <row r="103" s="2" customFormat="1" ht="15" customHeight="1" x14ac:dyDescent="0.2"/>
    <row r="104" s="2" customFormat="1" ht="15" customHeight="1" x14ac:dyDescent="0.2"/>
    <row r="105" s="2" customFormat="1" ht="15" customHeight="1" x14ac:dyDescent="0.2"/>
    <row r="106" s="2" customFormat="1" ht="15" customHeight="1" x14ac:dyDescent="0.2"/>
    <row r="107" s="2" customFormat="1" ht="15" customHeight="1" x14ac:dyDescent="0.2"/>
    <row r="108" s="2" customFormat="1" ht="15" customHeight="1" x14ac:dyDescent="0.2"/>
    <row r="109" s="2" customFormat="1" ht="15" customHeight="1" x14ac:dyDescent="0.2"/>
    <row r="110" s="2" customFormat="1" ht="15" customHeight="1" x14ac:dyDescent="0.2"/>
    <row r="111" s="2" customFormat="1" ht="15" customHeight="1" x14ac:dyDescent="0.2"/>
    <row r="112" s="2" customFormat="1" ht="15" customHeight="1" x14ac:dyDescent="0.2"/>
    <row r="113" s="2" customFormat="1" ht="15" customHeight="1" x14ac:dyDescent="0.2"/>
    <row r="114" s="2" customFormat="1" ht="15" customHeight="1" x14ac:dyDescent="0.2"/>
    <row r="115" s="2" customFormat="1" ht="15" customHeight="1" x14ac:dyDescent="0.2"/>
    <row r="116" s="2" customFormat="1" ht="15" customHeight="1" x14ac:dyDescent="0.2"/>
    <row r="117" s="2" customFormat="1" ht="15" customHeight="1" x14ac:dyDescent="0.2"/>
    <row r="118" s="2" customFormat="1" ht="15" customHeight="1" x14ac:dyDescent="0.2"/>
    <row r="119" s="2" customFormat="1" ht="15" customHeight="1" x14ac:dyDescent="0.2"/>
    <row r="120" s="2" customFormat="1" ht="15" customHeight="1" x14ac:dyDescent="0.2"/>
    <row r="121" s="2" customFormat="1" ht="15" customHeight="1" x14ac:dyDescent="0.2"/>
    <row r="122" s="2" customFormat="1" ht="15" customHeight="1" x14ac:dyDescent="0.2"/>
    <row r="123" s="2" customFormat="1" ht="15" customHeight="1" x14ac:dyDescent="0.2"/>
    <row r="124" s="2" customFormat="1" ht="15" customHeight="1" x14ac:dyDescent="0.2"/>
    <row r="125" s="2" customFormat="1" ht="15" customHeight="1" x14ac:dyDescent="0.2"/>
    <row r="126" s="2" customFormat="1" ht="15" customHeight="1" x14ac:dyDescent="0.2"/>
    <row r="127" s="2" customFormat="1" ht="15" customHeight="1" x14ac:dyDescent="0.2"/>
    <row r="128" s="2" customFormat="1" ht="15" customHeight="1" x14ac:dyDescent="0.2"/>
    <row r="129" s="2" customFormat="1" ht="15" customHeight="1" x14ac:dyDescent="0.2"/>
    <row r="130" s="2" customFormat="1" ht="15" customHeight="1" x14ac:dyDescent="0.2"/>
    <row r="131" s="2" customFormat="1" ht="15" customHeight="1" x14ac:dyDescent="0.2"/>
    <row r="132" s="2" customFormat="1" ht="15" customHeight="1" x14ac:dyDescent="0.2"/>
    <row r="133" s="2" customFormat="1" ht="15" customHeight="1" x14ac:dyDescent="0.2"/>
    <row r="134" s="2" customFormat="1" ht="15" customHeight="1" x14ac:dyDescent="0.2"/>
    <row r="135" s="2" customFormat="1" ht="15" customHeight="1" x14ac:dyDescent="0.2"/>
    <row r="136" s="2" customFormat="1" ht="15" customHeight="1" x14ac:dyDescent="0.2"/>
    <row r="137" s="2" customFormat="1" ht="15" customHeight="1" x14ac:dyDescent="0.2"/>
    <row r="138" s="2" customFormat="1" ht="15" customHeight="1" x14ac:dyDescent="0.2"/>
    <row r="139" s="2" customFormat="1" ht="15" customHeight="1" x14ac:dyDescent="0.2"/>
    <row r="140" s="2" customFormat="1" ht="15" customHeight="1" x14ac:dyDescent="0.2"/>
    <row r="141" s="2" customFormat="1" ht="15" customHeight="1" x14ac:dyDescent="0.2"/>
    <row r="142" s="2" customFormat="1" ht="15" customHeight="1" x14ac:dyDescent="0.2"/>
    <row r="143" s="2" customFormat="1" ht="15" customHeight="1" x14ac:dyDescent="0.2"/>
    <row r="144" s="2" customFormat="1" ht="15" customHeight="1" x14ac:dyDescent="0.2"/>
    <row r="145" s="2" customFormat="1" ht="15" customHeight="1" x14ac:dyDescent="0.2"/>
    <row r="146" s="2" customFormat="1" ht="15" customHeight="1" x14ac:dyDescent="0.2"/>
    <row r="147" s="2" customFormat="1" ht="15" customHeight="1" x14ac:dyDescent="0.2"/>
    <row r="148" s="2" customFormat="1" ht="15" customHeight="1" x14ac:dyDescent="0.2"/>
    <row r="149" s="2" customFormat="1" ht="15" customHeight="1" x14ac:dyDescent="0.2"/>
    <row r="150" s="2" customFormat="1" ht="15" customHeight="1" x14ac:dyDescent="0.2"/>
    <row r="151" s="2" customFormat="1" ht="15" customHeight="1" x14ac:dyDescent="0.2"/>
    <row r="152" s="2" customFormat="1" ht="15" customHeight="1" x14ac:dyDescent="0.2"/>
    <row r="153" s="2" customFormat="1" ht="15" customHeight="1" x14ac:dyDescent="0.2"/>
    <row r="154" s="2" customFormat="1" ht="15" customHeight="1" x14ac:dyDescent="0.2"/>
    <row r="155" s="2" customFormat="1" ht="15" customHeight="1" x14ac:dyDescent="0.2"/>
    <row r="156" s="2" customFormat="1" ht="15" customHeight="1" x14ac:dyDescent="0.2"/>
    <row r="157" s="2" customFormat="1" ht="15" customHeight="1" x14ac:dyDescent="0.2"/>
    <row r="158" s="2" customFormat="1" ht="15" customHeight="1" x14ac:dyDescent="0.2"/>
    <row r="159" s="2" customFormat="1" ht="15" customHeight="1" x14ac:dyDescent="0.2"/>
    <row r="160" s="2" customFormat="1" ht="15" customHeight="1" x14ac:dyDescent="0.2"/>
    <row r="161" s="2" customFormat="1" ht="15" customHeight="1" x14ac:dyDescent="0.2"/>
    <row r="162" s="2" customFormat="1" ht="15" customHeight="1" x14ac:dyDescent="0.2"/>
    <row r="163" s="2" customFormat="1" ht="15" customHeight="1" x14ac:dyDescent="0.2"/>
  </sheetData>
  <pageMargins left="0.7" right="0.7" top="0.75" bottom="0.75" header="0.3" footer="0.3"/>
  <pageSetup paperSize="9"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P112"/>
  <sheetViews>
    <sheetView workbookViewId="0">
      <pane xSplit="2" ySplit="11" topLeftCell="C90" activePane="bottomRight" state="frozen"/>
      <selection pane="topRight" activeCell="C1" sqref="C1"/>
      <selection pane="bottomLeft" activeCell="A12" sqref="A12"/>
      <selection pane="bottomRight" activeCell="Y99" sqref="Y99"/>
    </sheetView>
  </sheetViews>
  <sheetFormatPr defaultColWidth="9.140625" defaultRowHeight="15" x14ac:dyDescent="0.25"/>
  <cols>
    <col min="1" max="1" width="8.140625" style="1" customWidth="1"/>
    <col min="2" max="2" width="8" style="1" customWidth="1"/>
    <col min="3" max="3" width="12.5703125" style="2" customWidth="1"/>
    <col min="4" max="4" width="10.42578125" style="2" bestFit="1" customWidth="1"/>
    <col min="5" max="5" width="10.140625" style="2" bestFit="1" customWidth="1"/>
    <col min="6" max="6" width="11" style="2" customWidth="1"/>
    <col min="7" max="7" width="10.42578125" style="2" bestFit="1" customWidth="1"/>
    <col min="8" max="11" width="9.140625" style="2"/>
    <col min="12" max="14" width="8.85546875" style="2" customWidth="1"/>
    <col min="15" max="17" width="10.140625" style="2" customWidth="1"/>
    <col min="18" max="20" width="9.85546875" style="2" customWidth="1"/>
    <col min="21" max="21" width="10.42578125" style="2" bestFit="1" customWidth="1"/>
    <col min="22" max="24" width="9.140625" style="2"/>
    <col min="25" max="25" width="17.28515625" style="2" customWidth="1"/>
    <col min="26" max="29" width="9.140625" style="2"/>
    <col min="30" max="30" width="9.42578125" style="2" customWidth="1"/>
    <col min="31" max="31" width="10.42578125" style="2" bestFit="1" customWidth="1"/>
    <col min="32" max="32" width="9.42578125" style="2" customWidth="1"/>
    <col min="33" max="34" width="9.140625" style="2"/>
    <col min="35" max="35" width="9.42578125" style="2" customWidth="1"/>
    <col min="36" max="36" width="10.42578125" style="2" bestFit="1" customWidth="1"/>
    <col min="37" max="37" width="9.140625" style="2"/>
    <col min="38" max="38" width="9.42578125" style="2" customWidth="1"/>
    <col min="39" max="51" width="9.140625" style="2"/>
    <col min="52" max="16384" width="9.140625" style="1"/>
  </cols>
  <sheetData>
    <row r="1" spans="1:71" s="8" customFormat="1" ht="19.5" customHeight="1" x14ac:dyDescent="0.25">
      <c r="C1" s="168" t="s">
        <v>1</v>
      </c>
      <c r="D1" s="168"/>
      <c r="E1" s="168"/>
      <c r="F1" s="168"/>
      <c r="G1" s="168"/>
      <c r="H1" s="71"/>
      <c r="I1" s="9"/>
      <c r="J1" s="9"/>
      <c r="K1" s="9"/>
      <c r="L1" s="9"/>
      <c r="M1" s="9"/>
      <c r="N1" s="9"/>
      <c r="O1" s="9"/>
      <c r="P1" s="9"/>
      <c r="Q1" s="15"/>
      <c r="R1" s="15"/>
      <c r="S1" s="15"/>
      <c r="T1" s="15"/>
      <c r="U1" s="14"/>
      <c r="V1" s="9"/>
      <c r="W1" s="9"/>
      <c r="X1" s="9"/>
      <c r="Y1" s="9"/>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row>
    <row r="2" spans="1:71" s="8" customFormat="1" x14ac:dyDescent="0.2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row>
    <row r="3" spans="1:71" s="15" customFormat="1" ht="14.25" x14ac:dyDescent="0.2">
      <c r="C3" s="10" t="s">
        <v>40</v>
      </c>
    </row>
    <row r="4" spans="1:71" s="8" customFormat="1" x14ac:dyDescent="0.25">
      <c r="B4" s="11"/>
      <c r="C4" s="24"/>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row>
    <row r="5" spans="1:71" s="8" customFormat="1" ht="15" customHeight="1" x14ac:dyDescent="0.25">
      <c r="C5" s="169" t="s">
        <v>1</v>
      </c>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69"/>
      <c r="AK5" s="169"/>
      <c r="AL5" s="169"/>
      <c r="AM5" s="169"/>
      <c r="AN5" s="169"/>
      <c r="AO5" s="16"/>
      <c r="AP5" s="16"/>
      <c r="AQ5" s="15"/>
      <c r="AR5" s="15"/>
      <c r="AS5" s="15"/>
      <c r="AT5" s="15"/>
      <c r="AU5" s="15"/>
      <c r="AV5" s="15"/>
      <c r="AW5" s="15"/>
      <c r="AX5" s="15"/>
      <c r="AY5" s="15"/>
    </row>
    <row r="6" spans="1:71" s="12" customFormat="1" x14ac:dyDescent="0.25">
      <c r="A6" s="8"/>
      <c r="B6" s="11"/>
      <c r="C6" s="169"/>
      <c r="D6" s="169"/>
      <c r="E6" s="169"/>
      <c r="F6" s="169"/>
      <c r="G6" s="169"/>
      <c r="H6" s="169"/>
      <c r="I6" s="169"/>
      <c r="J6" s="169"/>
      <c r="K6" s="169"/>
      <c r="L6" s="169"/>
      <c r="M6" s="169"/>
      <c r="N6" s="169"/>
      <c r="O6" s="169"/>
      <c r="P6" s="169"/>
      <c r="Q6" s="169"/>
      <c r="R6" s="169"/>
      <c r="S6" s="169"/>
      <c r="T6" s="169"/>
      <c r="U6" s="169"/>
      <c r="V6" s="169"/>
      <c r="W6" s="169"/>
      <c r="X6" s="169"/>
      <c r="Y6" s="169"/>
      <c r="Z6" s="169"/>
      <c r="AA6" s="169"/>
      <c r="AB6" s="169"/>
      <c r="AC6" s="169"/>
      <c r="AD6" s="169"/>
      <c r="AE6" s="169"/>
      <c r="AF6" s="169"/>
      <c r="AG6" s="169"/>
      <c r="AH6" s="169"/>
      <c r="AI6" s="169"/>
      <c r="AJ6" s="169"/>
      <c r="AK6" s="169"/>
      <c r="AL6" s="169"/>
      <c r="AM6" s="169"/>
      <c r="AN6" s="169"/>
      <c r="AO6" s="16"/>
      <c r="AP6" s="16"/>
      <c r="AQ6" s="15"/>
      <c r="AR6" s="15"/>
      <c r="AS6" s="15"/>
      <c r="AT6" s="15"/>
      <c r="AU6" s="15"/>
      <c r="AV6" s="15"/>
      <c r="AW6" s="15"/>
      <c r="AX6" s="15"/>
      <c r="AY6" s="15"/>
      <c r="AZ6" s="8"/>
      <c r="BA6" s="8"/>
      <c r="BB6" s="8"/>
      <c r="BC6" s="8"/>
      <c r="BD6" s="8"/>
      <c r="BE6" s="8"/>
      <c r="BF6" s="8"/>
      <c r="BG6" s="8"/>
      <c r="BH6" s="8"/>
      <c r="BI6" s="8"/>
      <c r="BJ6" s="8"/>
      <c r="BK6" s="8"/>
      <c r="BL6" s="8"/>
      <c r="BM6" s="8"/>
      <c r="BN6" s="8"/>
      <c r="BO6" s="8"/>
      <c r="BP6" s="8"/>
      <c r="BQ6" s="8"/>
      <c r="BR6" s="8"/>
      <c r="BS6" s="8"/>
    </row>
    <row r="7" spans="1:71" s="12" customFormat="1" ht="15.75" customHeight="1" thickBot="1" x14ac:dyDescent="0.3">
      <c r="A7" s="8"/>
      <c r="B7" s="13"/>
      <c r="C7" s="185" t="s">
        <v>2</v>
      </c>
      <c r="D7" s="186"/>
      <c r="E7" s="186"/>
      <c r="F7" s="62"/>
      <c r="G7" s="62"/>
      <c r="H7" s="62"/>
      <c r="I7" s="62"/>
      <c r="J7" s="62"/>
      <c r="K7" s="62"/>
      <c r="L7" s="62"/>
      <c r="M7" s="62"/>
      <c r="N7" s="62"/>
      <c r="O7" s="62"/>
      <c r="P7" s="62"/>
      <c r="Q7" s="62"/>
      <c r="R7" s="62"/>
      <c r="S7" s="62"/>
      <c r="T7" s="62"/>
      <c r="U7" s="62"/>
      <c r="V7" s="62"/>
      <c r="W7" s="63"/>
      <c r="X7" s="65"/>
      <c r="Y7" s="65"/>
      <c r="Z7" s="62"/>
      <c r="AA7" s="64"/>
      <c r="AB7" s="62"/>
      <c r="AC7" s="62"/>
      <c r="AD7" s="62"/>
      <c r="AE7" s="63"/>
      <c r="AF7" s="62"/>
      <c r="AG7" s="62"/>
      <c r="AH7" s="65"/>
      <c r="AI7" s="64"/>
      <c r="AJ7" s="62"/>
      <c r="AK7" s="65"/>
      <c r="AL7" s="64"/>
      <c r="AM7" s="62"/>
      <c r="AN7" s="63"/>
      <c r="AO7" s="16"/>
      <c r="AP7" s="16"/>
      <c r="AQ7" s="15"/>
      <c r="AR7" s="15"/>
      <c r="AS7" s="15"/>
      <c r="AT7" s="15"/>
      <c r="AU7" s="15"/>
      <c r="AV7" s="15"/>
      <c r="AW7" s="15"/>
      <c r="AX7" s="15"/>
      <c r="AY7" s="15"/>
      <c r="AZ7" s="8"/>
      <c r="BA7" s="8"/>
      <c r="BB7" s="8"/>
      <c r="BC7" s="8"/>
      <c r="BD7" s="8"/>
      <c r="BE7" s="8"/>
      <c r="BF7" s="8"/>
      <c r="BG7" s="8"/>
      <c r="BH7" s="8"/>
      <c r="BI7" s="8"/>
      <c r="BJ7" s="8"/>
      <c r="BK7" s="8"/>
      <c r="BL7" s="8"/>
      <c r="BM7" s="8"/>
      <c r="BN7" s="8"/>
      <c r="BO7" s="8"/>
      <c r="BP7" s="8"/>
      <c r="BQ7" s="8"/>
      <c r="BR7" s="8"/>
      <c r="BS7" s="8"/>
    </row>
    <row r="8" spans="1:71" s="12" customFormat="1" ht="15.75" customHeight="1" thickBot="1" x14ac:dyDescent="0.3">
      <c r="A8" s="8"/>
      <c r="B8" s="13"/>
      <c r="C8" s="185"/>
      <c r="D8" s="186"/>
      <c r="E8" s="186"/>
      <c r="F8" s="159" t="s">
        <v>3</v>
      </c>
      <c r="G8" s="160"/>
      <c r="H8" s="154"/>
      <c r="I8" s="176" t="s">
        <v>4</v>
      </c>
      <c r="J8" s="177"/>
      <c r="K8" s="177"/>
      <c r="L8" s="177"/>
      <c r="M8" s="177"/>
      <c r="N8" s="178"/>
      <c r="O8" s="176" t="s">
        <v>4</v>
      </c>
      <c r="P8" s="177"/>
      <c r="Q8" s="177"/>
      <c r="R8" s="177"/>
      <c r="S8" s="177"/>
      <c r="T8" s="178"/>
      <c r="U8" s="159" t="s">
        <v>5</v>
      </c>
      <c r="V8" s="160"/>
      <c r="W8" s="161"/>
      <c r="X8" s="153" t="s">
        <v>41</v>
      </c>
      <c r="Y8" s="154"/>
      <c r="Z8" s="160" t="s">
        <v>6</v>
      </c>
      <c r="AA8" s="160"/>
      <c r="AB8" s="154"/>
      <c r="AC8" s="159" t="s">
        <v>7</v>
      </c>
      <c r="AD8" s="160"/>
      <c r="AE8" s="161"/>
      <c r="AF8" s="160" t="s">
        <v>8</v>
      </c>
      <c r="AG8" s="160"/>
      <c r="AH8" s="154"/>
      <c r="AI8" s="160" t="s">
        <v>9</v>
      </c>
      <c r="AJ8" s="160"/>
      <c r="AK8" s="154"/>
      <c r="AL8" s="160" t="s">
        <v>10</v>
      </c>
      <c r="AM8" s="160"/>
      <c r="AN8" s="161"/>
      <c r="AO8" s="16"/>
      <c r="AP8" s="16"/>
      <c r="AQ8" s="15"/>
      <c r="AR8" s="15"/>
      <c r="AS8" s="15"/>
      <c r="AT8" s="15"/>
      <c r="AU8" s="15"/>
      <c r="AV8" s="15"/>
      <c r="AW8" s="15"/>
      <c r="AX8" s="15"/>
      <c r="AY8" s="15"/>
      <c r="AZ8" s="8"/>
      <c r="BA8" s="8"/>
      <c r="BB8" s="8"/>
      <c r="BC8" s="8"/>
      <c r="BD8" s="8"/>
      <c r="BE8" s="8"/>
      <c r="BF8" s="8"/>
      <c r="BG8" s="8"/>
      <c r="BH8" s="8"/>
      <c r="BI8" s="8"/>
      <c r="BJ8" s="8"/>
      <c r="BK8" s="8"/>
      <c r="BL8" s="8"/>
      <c r="BM8" s="8"/>
      <c r="BN8" s="8"/>
      <c r="BO8" s="8"/>
      <c r="BP8" s="8"/>
      <c r="BQ8" s="8"/>
      <c r="BR8" s="8"/>
      <c r="BS8" s="8"/>
    </row>
    <row r="9" spans="1:71" s="12" customFormat="1" ht="21" customHeight="1" x14ac:dyDescent="0.25">
      <c r="A9" s="11"/>
      <c r="B9" s="13"/>
      <c r="C9" s="185"/>
      <c r="D9" s="186"/>
      <c r="E9" s="186"/>
      <c r="F9" s="162"/>
      <c r="G9" s="163"/>
      <c r="H9" s="156"/>
      <c r="I9" s="179" t="s">
        <v>11</v>
      </c>
      <c r="J9" s="180"/>
      <c r="K9" s="181"/>
      <c r="L9" s="170" t="s">
        <v>12</v>
      </c>
      <c r="M9" s="171"/>
      <c r="N9" s="172"/>
      <c r="O9" s="179" t="s">
        <v>13</v>
      </c>
      <c r="P9" s="180"/>
      <c r="Q9" s="181"/>
      <c r="R9" s="170" t="s">
        <v>14</v>
      </c>
      <c r="S9" s="171"/>
      <c r="T9" s="172"/>
      <c r="U9" s="162"/>
      <c r="V9" s="163"/>
      <c r="W9" s="164"/>
      <c r="X9" s="155"/>
      <c r="Y9" s="156"/>
      <c r="Z9" s="163"/>
      <c r="AA9" s="163"/>
      <c r="AB9" s="156"/>
      <c r="AC9" s="162"/>
      <c r="AD9" s="163"/>
      <c r="AE9" s="164"/>
      <c r="AF9" s="163"/>
      <c r="AG9" s="163"/>
      <c r="AH9" s="156"/>
      <c r="AI9" s="163"/>
      <c r="AJ9" s="163"/>
      <c r="AK9" s="156"/>
      <c r="AL9" s="163"/>
      <c r="AM9" s="163"/>
      <c r="AN9" s="164"/>
      <c r="AO9" s="16"/>
      <c r="AP9" s="16"/>
      <c r="AQ9" s="15"/>
      <c r="AR9" s="15"/>
      <c r="AS9" s="15"/>
      <c r="AT9" s="15"/>
      <c r="AU9" s="15"/>
      <c r="AV9" s="15"/>
      <c r="AW9" s="15"/>
      <c r="AX9" s="15"/>
      <c r="AY9" s="15"/>
      <c r="AZ9" s="8"/>
      <c r="BA9" s="8"/>
      <c r="BB9" s="8"/>
      <c r="BC9" s="8"/>
      <c r="BD9" s="8"/>
      <c r="BE9" s="8"/>
      <c r="BF9" s="8"/>
      <c r="BG9" s="8"/>
      <c r="BH9" s="8"/>
      <c r="BI9" s="8"/>
      <c r="BJ9" s="8"/>
      <c r="BK9" s="8"/>
      <c r="BL9" s="8"/>
      <c r="BM9" s="8"/>
      <c r="BN9" s="8"/>
      <c r="BO9" s="8"/>
      <c r="BP9" s="8"/>
      <c r="BQ9" s="8"/>
      <c r="BR9" s="8"/>
      <c r="BS9" s="8"/>
    </row>
    <row r="10" spans="1:71" s="12" customFormat="1" ht="21" customHeight="1" thickBot="1" x14ac:dyDescent="0.3">
      <c r="A10" s="11"/>
      <c r="B10" s="13"/>
      <c r="C10" s="185"/>
      <c r="D10" s="186"/>
      <c r="E10" s="186"/>
      <c r="F10" s="165"/>
      <c r="G10" s="166"/>
      <c r="H10" s="158"/>
      <c r="I10" s="182"/>
      <c r="J10" s="183"/>
      <c r="K10" s="184"/>
      <c r="L10" s="173"/>
      <c r="M10" s="174"/>
      <c r="N10" s="175"/>
      <c r="O10" s="182" t="s">
        <v>0</v>
      </c>
      <c r="P10" s="183"/>
      <c r="Q10" s="184"/>
      <c r="R10" s="173"/>
      <c r="S10" s="174"/>
      <c r="T10" s="175"/>
      <c r="U10" s="165"/>
      <c r="V10" s="166"/>
      <c r="W10" s="167"/>
      <c r="X10" s="157"/>
      <c r="Y10" s="158"/>
      <c r="Z10" s="166"/>
      <c r="AA10" s="166"/>
      <c r="AB10" s="158"/>
      <c r="AC10" s="165"/>
      <c r="AD10" s="166"/>
      <c r="AE10" s="167"/>
      <c r="AF10" s="166"/>
      <c r="AG10" s="166"/>
      <c r="AH10" s="158"/>
      <c r="AI10" s="166"/>
      <c r="AJ10" s="166"/>
      <c r="AK10" s="158"/>
      <c r="AL10" s="166"/>
      <c r="AM10" s="166"/>
      <c r="AN10" s="167"/>
      <c r="AO10" s="16"/>
      <c r="AP10" s="16"/>
      <c r="AQ10" s="15"/>
      <c r="AR10" s="15"/>
      <c r="AS10" s="15"/>
      <c r="AT10" s="15"/>
      <c r="AU10" s="15"/>
      <c r="AV10" s="15"/>
      <c r="AW10" s="15"/>
      <c r="AX10" s="15"/>
      <c r="AY10" s="15"/>
      <c r="AZ10" s="8"/>
      <c r="BA10" s="8"/>
      <c r="BB10" s="8"/>
      <c r="BC10" s="8"/>
      <c r="BD10" s="8"/>
      <c r="BE10" s="8"/>
      <c r="BF10" s="8"/>
      <c r="BG10" s="8"/>
      <c r="BH10" s="8"/>
      <c r="BI10" s="8"/>
      <c r="BJ10" s="8"/>
      <c r="BK10" s="8"/>
      <c r="BL10" s="8"/>
      <c r="BM10" s="8"/>
      <c r="BN10" s="8"/>
      <c r="BO10" s="8"/>
      <c r="BP10" s="8"/>
      <c r="BQ10" s="8"/>
      <c r="BR10" s="8"/>
      <c r="BS10" s="8"/>
    </row>
    <row r="11" spans="1:71" s="140" customFormat="1" ht="26.25" thickBot="1" x14ac:dyDescent="0.3">
      <c r="A11" s="137"/>
      <c r="B11" s="138"/>
      <c r="C11" s="128" t="s">
        <v>15</v>
      </c>
      <c r="D11" s="129" t="s">
        <v>16</v>
      </c>
      <c r="E11" s="130" t="s">
        <v>17</v>
      </c>
      <c r="F11" s="131" t="s">
        <v>15</v>
      </c>
      <c r="G11" s="132" t="s">
        <v>18</v>
      </c>
      <c r="H11" s="133" t="s">
        <v>19</v>
      </c>
      <c r="I11" s="134" t="s">
        <v>15</v>
      </c>
      <c r="J11" s="132" t="s">
        <v>18</v>
      </c>
      <c r="K11" s="133" t="s">
        <v>19</v>
      </c>
      <c r="L11" s="135" t="s">
        <v>15</v>
      </c>
      <c r="M11" s="132" t="s">
        <v>18</v>
      </c>
      <c r="N11" s="133" t="s">
        <v>19</v>
      </c>
      <c r="O11" s="134" t="s">
        <v>15</v>
      </c>
      <c r="P11" s="132" t="s">
        <v>18</v>
      </c>
      <c r="Q11" s="133" t="s">
        <v>19</v>
      </c>
      <c r="R11" s="135" t="s">
        <v>15</v>
      </c>
      <c r="S11" s="132" t="s">
        <v>18</v>
      </c>
      <c r="T11" s="133" t="s">
        <v>19</v>
      </c>
      <c r="U11" s="131" t="s">
        <v>15</v>
      </c>
      <c r="V11" s="132" t="s">
        <v>18</v>
      </c>
      <c r="W11" s="136" t="s">
        <v>19</v>
      </c>
      <c r="X11" s="143" t="s">
        <v>15</v>
      </c>
      <c r="Y11" s="141" t="s">
        <v>42</v>
      </c>
      <c r="Z11" s="131" t="s">
        <v>15</v>
      </c>
      <c r="AA11" s="132" t="s">
        <v>18</v>
      </c>
      <c r="AB11" s="133" t="s">
        <v>19</v>
      </c>
      <c r="AC11" s="131" t="s">
        <v>15</v>
      </c>
      <c r="AD11" s="132" t="s">
        <v>18</v>
      </c>
      <c r="AE11" s="136" t="s">
        <v>19</v>
      </c>
      <c r="AF11" s="131" t="s">
        <v>15</v>
      </c>
      <c r="AG11" s="132" t="s">
        <v>18</v>
      </c>
      <c r="AH11" s="133" t="s">
        <v>19</v>
      </c>
      <c r="AI11" s="131" t="s">
        <v>15</v>
      </c>
      <c r="AJ11" s="132" t="s">
        <v>18</v>
      </c>
      <c r="AK11" s="133" t="s">
        <v>19</v>
      </c>
      <c r="AL11" s="131" t="s">
        <v>15</v>
      </c>
      <c r="AM11" s="132" t="s">
        <v>18</v>
      </c>
      <c r="AN11" s="136" t="s">
        <v>19</v>
      </c>
      <c r="AO11" s="139"/>
      <c r="AP11" s="139"/>
      <c r="AQ11" s="139"/>
      <c r="AR11" s="139"/>
      <c r="AS11" s="139"/>
      <c r="AT11" s="139"/>
      <c r="AU11" s="139"/>
      <c r="AV11" s="139"/>
      <c r="AW11" s="139"/>
      <c r="AX11" s="139"/>
      <c r="AY11" s="139"/>
      <c r="AZ11" s="139"/>
      <c r="BA11" s="139"/>
      <c r="BB11" s="139"/>
      <c r="BC11" s="139"/>
      <c r="BD11" s="139"/>
      <c r="BE11" s="139"/>
      <c r="BF11" s="139"/>
      <c r="BG11" s="139"/>
      <c r="BH11" s="139"/>
      <c r="BI11" s="139"/>
      <c r="BJ11" s="139"/>
      <c r="BK11" s="139"/>
      <c r="BL11" s="139"/>
      <c r="BM11" s="139"/>
      <c r="BN11" s="139"/>
      <c r="BO11" s="139"/>
      <c r="BP11" s="139"/>
      <c r="BQ11" s="139"/>
      <c r="BR11" s="139"/>
      <c r="BS11" s="139"/>
    </row>
    <row r="12" spans="1:71" s="20" customFormat="1" ht="12.75" x14ac:dyDescent="0.2">
      <c r="A12" s="17">
        <v>2016</v>
      </c>
      <c r="B12" s="18" t="s">
        <v>20</v>
      </c>
      <c r="C12" s="25">
        <f>D12+E12</f>
        <v>3814147</v>
      </c>
      <c r="D12" s="26">
        <v>3607259</v>
      </c>
      <c r="E12" s="27">
        <v>206888</v>
      </c>
      <c r="F12" s="28">
        <f>G12+H12</f>
        <v>3813353</v>
      </c>
      <c r="G12" s="29">
        <v>3606465</v>
      </c>
      <c r="H12" s="30">
        <v>206888</v>
      </c>
      <c r="I12" s="31">
        <f>J12+K12</f>
        <v>746035</v>
      </c>
      <c r="J12" s="67">
        <v>669198</v>
      </c>
      <c r="K12" s="68">
        <v>76837</v>
      </c>
      <c r="L12" s="32">
        <f>I12/F12</f>
        <v>0.19563753998121863</v>
      </c>
      <c r="M12" s="33">
        <f>J12/G12</f>
        <v>0.18555510728649799</v>
      </c>
      <c r="N12" s="34">
        <f t="shared" ref="N12:N26" si="0">K12/H12</f>
        <v>0.37139418429295079</v>
      </c>
      <c r="O12" s="31">
        <f>P12+Q12</f>
        <v>209119</v>
      </c>
      <c r="P12" s="67">
        <v>173805</v>
      </c>
      <c r="Q12" s="68">
        <v>35314</v>
      </c>
      <c r="R12" s="32">
        <f>O12/I12</f>
        <v>0.28030722419189447</v>
      </c>
      <c r="S12" s="33">
        <f t="shared" ref="S12:T26" si="1">P12/J12</f>
        <v>0.25972133807931286</v>
      </c>
      <c r="T12" s="34">
        <f t="shared" si="1"/>
        <v>0.45959628824654791</v>
      </c>
      <c r="U12" s="28">
        <f>V12+W12</f>
        <v>3557726</v>
      </c>
      <c r="V12" s="29">
        <f>G12-AG12</f>
        <v>3419835</v>
      </c>
      <c r="W12" s="35">
        <f>H12-AH12</f>
        <v>137891</v>
      </c>
      <c r="X12" s="36">
        <f>Y12+Z12</f>
        <v>0</v>
      </c>
      <c r="Y12" s="146">
        <v>0</v>
      </c>
      <c r="Z12" s="36">
        <f>AA12+AB12</f>
        <v>0</v>
      </c>
      <c r="AA12" s="37">
        <v>0</v>
      </c>
      <c r="AB12" s="38">
        <v>0</v>
      </c>
      <c r="AC12" s="36">
        <v>0</v>
      </c>
      <c r="AD12" s="37">
        <v>0</v>
      </c>
      <c r="AE12" s="39">
        <v>0</v>
      </c>
      <c r="AF12" s="28">
        <f>AG12+AH12</f>
        <v>255627</v>
      </c>
      <c r="AG12" s="29">
        <v>186630</v>
      </c>
      <c r="AH12" s="30">
        <v>68997</v>
      </c>
      <c r="AI12" s="28">
        <f t="shared" ref="AI12:AI29" si="2">AJ12+AK12</f>
        <v>1708004</v>
      </c>
      <c r="AJ12" s="29">
        <v>1580531</v>
      </c>
      <c r="AK12" s="30">
        <v>127473</v>
      </c>
      <c r="AL12" s="28">
        <f t="shared" ref="AL12:AL29" si="3">AM12+AN12</f>
        <v>123136</v>
      </c>
      <c r="AM12" s="29">
        <v>78538</v>
      </c>
      <c r="AN12" s="35">
        <v>44598</v>
      </c>
      <c r="AO12" s="16"/>
      <c r="AP12" s="16"/>
      <c r="AQ12" s="66"/>
      <c r="AR12" s="66"/>
      <c r="AS12" s="16"/>
      <c r="AT12" s="16"/>
      <c r="AU12" s="66"/>
      <c r="AV12" s="66"/>
      <c r="AW12" s="16"/>
      <c r="AX12" s="16"/>
      <c r="AY12" s="16"/>
      <c r="AZ12" s="19"/>
      <c r="BA12" s="19"/>
      <c r="BB12" s="19"/>
      <c r="BC12" s="19"/>
      <c r="BD12" s="19"/>
      <c r="BE12" s="19"/>
      <c r="BF12" s="19"/>
      <c r="BG12" s="19"/>
      <c r="BH12" s="19"/>
      <c r="BI12" s="19"/>
      <c r="BJ12" s="19"/>
      <c r="BK12" s="19"/>
      <c r="BL12" s="19"/>
      <c r="BM12" s="19"/>
      <c r="BN12" s="19"/>
      <c r="BO12" s="19"/>
      <c r="BP12" s="19"/>
      <c r="BQ12" s="19"/>
      <c r="BR12" s="19"/>
      <c r="BS12" s="19"/>
    </row>
    <row r="13" spans="1:71" s="20" customFormat="1" ht="12.75" x14ac:dyDescent="0.2">
      <c r="A13" s="21"/>
      <c r="B13" s="18" t="s">
        <v>21</v>
      </c>
      <c r="C13" s="40">
        <f t="shared" ref="C13:C29" si="4">D13+E13</f>
        <v>3824622</v>
      </c>
      <c r="D13" s="41">
        <v>3617521</v>
      </c>
      <c r="E13" s="42">
        <v>207101</v>
      </c>
      <c r="F13" s="43">
        <f t="shared" ref="F13:F29" si="5">G13+H13</f>
        <v>3823708</v>
      </c>
      <c r="G13" s="29">
        <v>3616607</v>
      </c>
      <c r="H13" s="30">
        <v>207101</v>
      </c>
      <c r="I13" s="44">
        <f t="shared" ref="I13:I29" si="6">J13+K13</f>
        <v>758212</v>
      </c>
      <c r="J13" s="67">
        <v>680453</v>
      </c>
      <c r="K13" s="68">
        <v>77759</v>
      </c>
      <c r="L13" s="45">
        <f t="shared" ref="L13:L26" si="7">I13/F13</f>
        <v>0.19829233822247933</v>
      </c>
      <c r="M13" s="33">
        <f t="shared" ref="M13:M26" si="8">J13/G13</f>
        <v>0.18814679062447207</v>
      </c>
      <c r="N13" s="34">
        <f t="shared" si="0"/>
        <v>0.37546414551354168</v>
      </c>
      <c r="O13" s="44">
        <f t="shared" ref="O13:O29" si="9">P13+Q13</f>
        <v>218944</v>
      </c>
      <c r="P13" s="67">
        <v>182881</v>
      </c>
      <c r="Q13" s="68">
        <v>36063</v>
      </c>
      <c r="R13" s="45">
        <f t="shared" ref="R13:R26" si="10">O13/I13</f>
        <v>0.28876356480773185</v>
      </c>
      <c r="S13" s="33">
        <f t="shared" si="1"/>
        <v>0.26876360307030756</v>
      </c>
      <c r="T13" s="34">
        <f t="shared" si="1"/>
        <v>0.46377911238570457</v>
      </c>
      <c r="U13" s="43">
        <f t="shared" ref="U13:U29" si="11">V13+W13</f>
        <v>3571744</v>
      </c>
      <c r="V13" s="29">
        <f t="shared" ref="V13:V26" si="12">G13-AG13</f>
        <v>3434543</v>
      </c>
      <c r="W13" s="35">
        <f t="shared" ref="W13:W26" si="13">H13-AH13</f>
        <v>137201</v>
      </c>
      <c r="X13" s="98">
        <f t="shared" ref="X13:X23" si="14">Y13+Z13</f>
        <v>0</v>
      </c>
      <c r="Y13" s="147">
        <v>0</v>
      </c>
      <c r="Z13" s="46">
        <f t="shared" ref="Z13:Z23" si="15">AA13+AB13</f>
        <v>0</v>
      </c>
      <c r="AA13" s="37">
        <v>0</v>
      </c>
      <c r="AB13" s="38">
        <v>0</v>
      </c>
      <c r="AC13" s="46">
        <v>0</v>
      </c>
      <c r="AD13" s="37">
        <v>0</v>
      </c>
      <c r="AE13" s="39">
        <v>0</v>
      </c>
      <c r="AF13" s="43">
        <f t="shared" ref="AF13:AF29" si="16">AG13+AH13</f>
        <v>251964</v>
      </c>
      <c r="AG13" s="29">
        <v>182064</v>
      </c>
      <c r="AH13" s="30">
        <v>69900</v>
      </c>
      <c r="AI13" s="43">
        <f t="shared" si="2"/>
        <v>1710611</v>
      </c>
      <c r="AJ13" s="29">
        <v>1582991</v>
      </c>
      <c r="AK13" s="30">
        <v>127620</v>
      </c>
      <c r="AL13" s="43">
        <f t="shared" si="3"/>
        <v>122498</v>
      </c>
      <c r="AM13" s="29">
        <v>77571</v>
      </c>
      <c r="AN13" s="35">
        <v>44927</v>
      </c>
      <c r="AO13" s="16"/>
      <c r="AP13" s="16"/>
      <c r="AQ13" s="66"/>
      <c r="AR13" s="66"/>
      <c r="AS13" s="16"/>
      <c r="AT13" s="16"/>
      <c r="AU13" s="66"/>
      <c r="AV13" s="66"/>
      <c r="AW13" s="16"/>
      <c r="AX13" s="16"/>
      <c r="AY13" s="16"/>
      <c r="AZ13" s="19"/>
      <c r="BA13" s="19"/>
      <c r="BB13" s="19"/>
      <c r="BC13" s="19"/>
      <c r="BD13" s="19"/>
      <c r="BE13" s="19"/>
      <c r="BF13" s="19"/>
      <c r="BG13" s="19"/>
      <c r="BH13" s="19"/>
      <c r="BI13" s="19"/>
      <c r="BJ13" s="19"/>
      <c r="BK13" s="19"/>
      <c r="BL13" s="19"/>
      <c r="BM13" s="19"/>
      <c r="BN13" s="19"/>
      <c r="BO13" s="19"/>
      <c r="BP13" s="19"/>
      <c r="BQ13" s="19"/>
      <c r="BR13" s="19"/>
      <c r="BS13" s="19"/>
    </row>
    <row r="14" spans="1:71" s="20" customFormat="1" ht="12.75" x14ac:dyDescent="0.2">
      <c r="A14" s="21"/>
      <c r="B14" s="18" t="s">
        <v>22</v>
      </c>
      <c r="C14" s="40">
        <f t="shared" si="4"/>
        <v>3835953</v>
      </c>
      <c r="D14" s="41">
        <v>3629302</v>
      </c>
      <c r="E14" s="42">
        <v>206651</v>
      </c>
      <c r="F14" s="43">
        <f t="shared" si="5"/>
        <v>3834978</v>
      </c>
      <c r="G14" s="29">
        <v>3628327</v>
      </c>
      <c r="H14" s="30">
        <v>206651</v>
      </c>
      <c r="I14" s="44">
        <f t="shared" si="6"/>
        <v>769688</v>
      </c>
      <c r="J14" s="67">
        <v>690881</v>
      </c>
      <c r="K14" s="68">
        <v>78807</v>
      </c>
      <c r="L14" s="45">
        <f t="shared" si="7"/>
        <v>0.20070206400141019</v>
      </c>
      <c r="M14" s="33">
        <f t="shared" si="8"/>
        <v>0.19041310223692628</v>
      </c>
      <c r="N14" s="34">
        <f t="shared" si="0"/>
        <v>0.38135310257390481</v>
      </c>
      <c r="O14" s="44">
        <f t="shared" si="9"/>
        <v>224268</v>
      </c>
      <c r="P14" s="67">
        <v>187312</v>
      </c>
      <c r="Q14" s="68">
        <v>36956</v>
      </c>
      <c r="R14" s="45">
        <f t="shared" si="10"/>
        <v>0.2913752065772105</v>
      </c>
      <c r="S14" s="33">
        <f t="shared" si="1"/>
        <v>0.27112049687283341</v>
      </c>
      <c r="T14" s="34">
        <f t="shared" si="1"/>
        <v>0.46894311419036377</v>
      </c>
      <c r="U14" s="43">
        <f t="shared" si="11"/>
        <v>3587189</v>
      </c>
      <c r="V14" s="29">
        <f t="shared" si="12"/>
        <v>3447531</v>
      </c>
      <c r="W14" s="35">
        <f t="shared" si="13"/>
        <v>139658</v>
      </c>
      <c r="X14" s="98">
        <f t="shared" si="14"/>
        <v>0</v>
      </c>
      <c r="Y14" s="147">
        <v>0</v>
      </c>
      <c r="Z14" s="46">
        <f t="shared" si="15"/>
        <v>0</v>
      </c>
      <c r="AA14" s="37">
        <v>0</v>
      </c>
      <c r="AB14" s="38">
        <v>0</v>
      </c>
      <c r="AC14" s="46">
        <v>0</v>
      </c>
      <c r="AD14" s="37">
        <v>0</v>
      </c>
      <c r="AE14" s="39">
        <v>0</v>
      </c>
      <c r="AF14" s="43">
        <f t="shared" si="16"/>
        <v>247789</v>
      </c>
      <c r="AG14" s="29">
        <v>180796</v>
      </c>
      <c r="AH14" s="30">
        <v>66993</v>
      </c>
      <c r="AI14" s="43">
        <f t="shared" si="2"/>
        <v>1713305</v>
      </c>
      <c r="AJ14" s="29">
        <v>1585882</v>
      </c>
      <c r="AK14" s="30">
        <v>127423</v>
      </c>
      <c r="AL14" s="43">
        <f t="shared" si="3"/>
        <v>120529</v>
      </c>
      <c r="AM14" s="29">
        <v>77036</v>
      </c>
      <c r="AN14" s="35">
        <v>43493</v>
      </c>
      <c r="AO14" s="16"/>
      <c r="AP14" s="16"/>
      <c r="AQ14" s="66"/>
      <c r="AR14" s="66"/>
      <c r="AS14" s="16"/>
      <c r="AT14" s="16"/>
      <c r="AU14" s="66"/>
      <c r="AV14" s="66"/>
      <c r="AW14" s="16"/>
      <c r="AX14" s="16"/>
      <c r="AY14" s="16"/>
      <c r="AZ14" s="19"/>
      <c r="BA14" s="19"/>
      <c r="BB14" s="19"/>
      <c r="BC14" s="19"/>
      <c r="BD14" s="19"/>
      <c r="BE14" s="19"/>
      <c r="BF14" s="19"/>
      <c r="BG14" s="19"/>
      <c r="BH14" s="19"/>
      <c r="BI14" s="19"/>
      <c r="BJ14" s="19"/>
      <c r="BK14" s="19"/>
      <c r="BL14" s="19"/>
      <c r="BM14" s="19"/>
      <c r="BN14" s="19"/>
      <c r="BO14" s="19"/>
      <c r="BP14" s="19"/>
      <c r="BQ14" s="19"/>
      <c r="BR14" s="19"/>
      <c r="BS14" s="19"/>
    </row>
    <row r="15" spans="1:71" s="20" customFormat="1" ht="12.75" x14ac:dyDescent="0.2">
      <c r="A15" s="21"/>
      <c r="B15" s="18" t="s">
        <v>23</v>
      </c>
      <c r="C15" s="40">
        <f t="shared" si="4"/>
        <v>3844570</v>
      </c>
      <c r="D15" s="41">
        <v>3637968</v>
      </c>
      <c r="E15" s="42">
        <v>206602</v>
      </c>
      <c r="F15" s="43">
        <f t="shared" si="5"/>
        <v>3843500</v>
      </c>
      <c r="G15" s="29">
        <v>3636898</v>
      </c>
      <c r="H15" s="30">
        <v>206602</v>
      </c>
      <c r="I15" s="44">
        <f t="shared" si="6"/>
        <v>785775</v>
      </c>
      <c r="J15" s="67">
        <v>705114</v>
      </c>
      <c r="K15" s="68">
        <v>80661</v>
      </c>
      <c r="L15" s="45">
        <f t="shared" si="7"/>
        <v>0.20444256537010538</v>
      </c>
      <c r="M15" s="33">
        <f t="shared" si="8"/>
        <v>0.19387785964852464</v>
      </c>
      <c r="N15" s="34">
        <f t="shared" si="0"/>
        <v>0.39041732413045371</v>
      </c>
      <c r="O15" s="44">
        <f t="shared" si="9"/>
        <v>228829</v>
      </c>
      <c r="P15" s="67">
        <v>192421</v>
      </c>
      <c r="Q15" s="68">
        <v>36408</v>
      </c>
      <c r="R15" s="45">
        <f t="shared" si="10"/>
        <v>0.29121440615952404</v>
      </c>
      <c r="S15" s="33">
        <f t="shared" si="1"/>
        <v>0.27289346119918195</v>
      </c>
      <c r="T15" s="34">
        <f t="shared" si="1"/>
        <v>0.45137055082381822</v>
      </c>
      <c r="U15" s="43">
        <f t="shared" si="11"/>
        <v>3600761</v>
      </c>
      <c r="V15" s="29">
        <f t="shared" si="12"/>
        <v>3459771</v>
      </c>
      <c r="W15" s="35">
        <f t="shared" si="13"/>
        <v>140990</v>
      </c>
      <c r="X15" s="98">
        <f t="shared" si="14"/>
        <v>0</v>
      </c>
      <c r="Y15" s="147">
        <v>0</v>
      </c>
      <c r="Z15" s="46">
        <f t="shared" si="15"/>
        <v>0</v>
      </c>
      <c r="AA15" s="37">
        <v>0</v>
      </c>
      <c r="AB15" s="38">
        <v>0</v>
      </c>
      <c r="AC15" s="46">
        <v>0</v>
      </c>
      <c r="AD15" s="37">
        <v>0</v>
      </c>
      <c r="AE15" s="39">
        <v>0</v>
      </c>
      <c r="AF15" s="43">
        <f t="shared" si="16"/>
        <v>242739</v>
      </c>
      <c r="AG15" s="29">
        <v>177127</v>
      </c>
      <c r="AH15" s="30">
        <v>65612</v>
      </c>
      <c r="AI15" s="43">
        <f t="shared" si="2"/>
        <v>1715045</v>
      </c>
      <c r="AJ15" s="29">
        <v>1587406</v>
      </c>
      <c r="AK15" s="30">
        <v>127639</v>
      </c>
      <c r="AL15" s="43">
        <f t="shared" si="3"/>
        <v>118420</v>
      </c>
      <c r="AM15" s="29">
        <v>75609</v>
      </c>
      <c r="AN15" s="35">
        <v>42811</v>
      </c>
      <c r="AO15" s="16"/>
      <c r="AP15" s="16"/>
      <c r="AQ15" s="66"/>
      <c r="AR15" s="66"/>
      <c r="AS15" s="16"/>
      <c r="AT15" s="16"/>
      <c r="AU15" s="66"/>
      <c r="AV15" s="66"/>
      <c r="AW15" s="16"/>
      <c r="AX15" s="16"/>
      <c r="AY15" s="16"/>
      <c r="AZ15" s="19"/>
      <c r="BA15" s="19"/>
      <c r="BB15" s="19"/>
      <c r="BC15" s="19"/>
      <c r="BD15" s="19"/>
      <c r="BE15" s="19"/>
      <c r="BF15" s="19"/>
      <c r="BG15" s="19"/>
      <c r="BH15" s="19"/>
      <c r="BI15" s="19"/>
      <c r="BJ15" s="19"/>
      <c r="BK15" s="19"/>
      <c r="BL15" s="19"/>
      <c r="BM15" s="19"/>
      <c r="BN15" s="19"/>
      <c r="BO15" s="19"/>
      <c r="BP15" s="19"/>
      <c r="BQ15" s="19"/>
      <c r="BR15" s="19"/>
      <c r="BS15" s="19"/>
    </row>
    <row r="16" spans="1:71" s="20" customFormat="1" ht="12.75" x14ac:dyDescent="0.2">
      <c r="A16" s="21"/>
      <c r="B16" s="18" t="s">
        <v>24</v>
      </c>
      <c r="C16" s="40">
        <f t="shared" si="4"/>
        <v>3837552</v>
      </c>
      <c r="D16" s="41">
        <v>3634913</v>
      </c>
      <c r="E16" s="42">
        <v>202639</v>
      </c>
      <c r="F16" s="43">
        <f t="shared" si="5"/>
        <v>3836405</v>
      </c>
      <c r="G16" s="29">
        <v>3633766</v>
      </c>
      <c r="H16" s="30">
        <v>202639</v>
      </c>
      <c r="I16" s="44">
        <f t="shared" si="6"/>
        <v>794357</v>
      </c>
      <c r="J16" s="67">
        <v>712915</v>
      </c>
      <c r="K16" s="68">
        <v>81442</v>
      </c>
      <c r="L16" s="45">
        <f t="shared" si="7"/>
        <v>0.20705764902297855</v>
      </c>
      <c r="M16" s="33">
        <f t="shared" si="8"/>
        <v>0.19619177459418136</v>
      </c>
      <c r="N16" s="34">
        <f t="shared" si="0"/>
        <v>0.40190683925601683</v>
      </c>
      <c r="O16" s="44">
        <f t="shared" si="9"/>
        <v>231306</v>
      </c>
      <c r="P16" s="67">
        <v>193116</v>
      </c>
      <c r="Q16" s="68">
        <v>38190</v>
      </c>
      <c r="R16" s="45">
        <f t="shared" si="10"/>
        <v>0.29118645646730629</v>
      </c>
      <c r="S16" s="33">
        <f t="shared" si="1"/>
        <v>0.27088222298590997</v>
      </c>
      <c r="T16" s="34">
        <f t="shared" si="1"/>
        <v>0.46892266889320006</v>
      </c>
      <c r="U16" s="43">
        <f t="shared" si="11"/>
        <v>3597168</v>
      </c>
      <c r="V16" s="29">
        <f t="shared" si="12"/>
        <v>3455882</v>
      </c>
      <c r="W16" s="35">
        <f t="shared" si="13"/>
        <v>141286</v>
      </c>
      <c r="X16" s="98">
        <f t="shared" si="14"/>
        <v>0</v>
      </c>
      <c r="Y16" s="147">
        <v>0</v>
      </c>
      <c r="Z16" s="46">
        <f t="shared" si="15"/>
        <v>0</v>
      </c>
      <c r="AA16" s="37">
        <v>0</v>
      </c>
      <c r="AB16" s="38">
        <v>0</v>
      </c>
      <c r="AC16" s="46">
        <v>0</v>
      </c>
      <c r="AD16" s="37">
        <v>0</v>
      </c>
      <c r="AE16" s="39">
        <v>0</v>
      </c>
      <c r="AF16" s="43">
        <f t="shared" si="16"/>
        <v>239237</v>
      </c>
      <c r="AG16" s="29">
        <v>177884</v>
      </c>
      <c r="AH16" s="30">
        <v>61353</v>
      </c>
      <c r="AI16" s="43">
        <f t="shared" si="2"/>
        <v>1713140</v>
      </c>
      <c r="AJ16" s="29">
        <v>1588158</v>
      </c>
      <c r="AK16" s="30">
        <v>124982</v>
      </c>
      <c r="AL16" s="43">
        <f t="shared" si="3"/>
        <v>115578</v>
      </c>
      <c r="AM16" s="29">
        <v>75731</v>
      </c>
      <c r="AN16" s="35">
        <v>39847</v>
      </c>
      <c r="AO16" s="16"/>
      <c r="AP16" s="16"/>
      <c r="AQ16" s="66"/>
      <c r="AR16" s="66"/>
      <c r="AS16" s="16"/>
      <c r="AT16" s="16"/>
      <c r="AU16" s="66"/>
      <c r="AV16" s="66"/>
      <c r="AW16" s="16"/>
      <c r="AX16" s="16"/>
      <c r="AY16" s="16"/>
      <c r="AZ16" s="19"/>
      <c r="BA16" s="19"/>
      <c r="BB16" s="19"/>
      <c r="BC16" s="19"/>
      <c r="BD16" s="19"/>
      <c r="BE16" s="19"/>
      <c r="BF16" s="19"/>
      <c r="BG16" s="19"/>
      <c r="BH16" s="19"/>
      <c r="BI16" s="19"/>
      <c r="BJ16" s="19"/>
      <c r="BK16" s="19"/>
      <c r="BL16" s="19"/>
      <c r="BM16" s="19"/>
      <c r="BN16" s="19"/>
      <c r="BO16" s="19"/>
      <c r="BP16" s="19"/>
      <c r="BQ16" s="19"/>
      <c r="BR16" s="19"/>
      <c r="BS16" s="19"/>
    </row>
    <row r="17" spans="1:71" s="20" customFormat="1" ht="12.75" x14ac:dyDescent="0.2">
      <c r="A17" s="21"/>
      <c r="B17" s="18" t="s">
        <v>25</v>
      </c>
      <c r="C17" s="40">
        <f t="shared" si="4"/>
        <v>3838236</v>
      </c>
      <c r="D17" s="41">
        <v>3638041</v>
      </c>
      <c r="E17" s="42">
        <v>200195</v>
      </c>
      <c r="F17" s="43">
        <f t="shared" si="5"/>
        <v>3836959</v>
      </c>
      <c r="G17" s="29">
        <v>3636764</v>
      </c>
      <c r="H17" s="30">
        <v>200195</v>
      </c>
      <c r="I17" s="44">
        <f t="shared" si="6"/>
        <v>802509</v>
      </c>
      <c r="J17" s="67">
        <v>720768</v>
      </c>
      <c r="K17" s="68">
        <v>81741</v>
      </c>
      <c r="L17" s="45">
        <f t="shared" si="7"/>
        <v>0.20915235216222014</v>
      </c>
      <c r="M17" s="33">
        <f t="shared" si="8"/>
        <v>0.19818937934933364</v>
      </c>
      <c r="N17" s="34">
        <f t="shared" si="0"/>
        <v>0.40830690077174753</v>
      </c>
      <c r="O17" s="44">
        <f t="shared" si="9"/>
        <v>234515</v>
      </c>
      <c r="P17" s="67">
        <v>196136</v>
      </c>
      <c r="Q17" s="68">
        <v>38379</v>
      </c>
      <c r="R17" s="45">
        <f t="shared" si="10"/>
        <v>0.29222725228003671</v>
      </c>
      <c r="S17" s="33">
        <f t="shared" si="1"/>
        <v>0.27212084887231397</v>
      </c>
      <c r="T17" s="34">
        <f t="shared" si="1"/>
        <v>0.4695195801372628</v>
      </c>
      <c r="U17" s="43">
        <f t="shared" si="11"/>
        <v>3581922</v>
      </c>
      <c r="V17" s="29">
        <f t="shared" si="12"/>
        <v>3441932</v>
      </c>
      <c r="W17" s="35">
        <f t="shared" si="13"/>
        <v>139990</v>
      </c>
      <c r="X17" s="98">
        <f t="shared" si="14"/>
        <v>0</v>
      </c>
      <c r="Y17" s="147">
        <v>0</v>
      </c>
      <c r="Z17" s="46">
        <f t="shared" si="15"/>
        <v>0</v>
      </c>
      <c r="AA17" s="37">
        <v>0</v>
      </c>
      <c r="AB17" s="38">
        <v>0</v>
      </c>
      <c r="AC17" s="46">
        <v>0</v>
      </c>
      <c r="AD17" s="37">
        <v>0</v>
      </c>
      <c r="AE17" s="39">
        <v>0</v>
      </c>
      <c r="AF17" s="43">
        <f t="shared" si="16"/>
        <v>255037</v>
      </c>
      <c r="AG17" s="29">
        <v>194832</v>
      </c>
      <c r="AH17" s="30">
        <v>60205</v>
      </c>
      <c r="AI17" s="43">
        <f t="shared" si="2"/>
        <v>1712856</v>
      </c>
      <c r="AJ17" s="29">
        <v>1589455</v>
      </c>
      <c r="AK17" s="30">
        <v>123401</v>
      </c>
      <c r="AL17" s="43">
        <f t="shared" si="3"/>
        <v>112453</v>
      </c>
      <c r="AM17" s="29">
        <v>76432</v>
      </c>
      <c r="AN17" s="35">
        <v>36021</v>
      </c>
      <c r="AO17" s="16"/>
      <c r="AP17" s="16"/>
      <c r="AQ17" s="66"/>
      <c r="AR17" s="66"/>
      <c r="AS17" s="16"/>
      <c r="AT17" s="16"/>
      <c r="AU17" s="66"/>
      <c r="AV17" s="66"/>
      <c r="AW17" s="16"/>
      <c r="AX17" s="16"/>
      <c r="AY17" s="16"/>
      <c r="AZ17" s="19"/>
      <c r="BA17" s="19"/>
      <c r="BB17" s="19"/>
      <c r="BC17" s="19"/>
      <c r="BD17" s="19"/>
      <c r="BE17" s="19"/>
      <c r="BF17" s="19"/>
      <c r="BG17" s="19"/>
      <c r="BH17" s="19"/>
      <c r="BI17" s="19"/>
      <c r="BJ17" s="19"/>
      <c r="BK17" s="19"/>
      <c r="BL17" s="19"/>
      <c r="BM17" s="19"/>
      <c r="BN17" s="19"/>
      <c r="BO17" s="19"/>
      <c r="BP17" s="19"/>
      <c r="BQ17" s="19"/>
      <c r="BR17" s="19"/>
      <c r="BS17" s="19"/>
    </row>
    <row r="18" spans="1:71" s="20" customFormat="1" ht="12.75" x14ac:dyDescent="0.2">
      <c r="A18" s="21"/>
      <c r="B18" s="18" t="s">
        <v>26</v>
      </c>
      <c r="C18" s="40">
        <f t="shared" si="4"/>
        <v>3843840</v>
      </c>
      <c r="D18" s="41">
        <v>3646711</v>
      </c>
      <c r="E18" s="42">
        <v>197129</v>
      </c>
      <c r="F18" s="43">
        <f t="shared" si="5"/>
        <v>3842540</v>
      </c>
      <c r="G18" s="29">
        <v>3645411</v>
      </c>
      <c r="H18" s="30">
        <v>197129</v>
      </c>
      <c r="I18" s="44">
        <f t="shared" si="6"/>
        <v>811280</v>
      </c>
      <c r="J18" s="67">
        <v>728848</v>
      </c>
      <c r="K18" s="68">
        <v>82432</v>
      </c>
      <c r="L18" s="45">
        <f t="shared" si="7"/>
        <v>0.21113117885565277</v>
      </c>
      <c r="M18" s="33">
        <f t="shared" si="8"/>
        <v>0.19993575484355536</v>
      </c>
      <c r="N18" s="34">
        <f t="shared" si="0"/>
        <v>0.41816272593073572</v>
      </c>
      <c r="O18" s="44">
        <f t="shared" si="9"/>
        <v>237971</v>
      </c>
      <c r="P18" s="67">
        <v>198957</v>
      </c>
      <c r="Q18" s="68">
        <v>39014</v>
      </c>
      <c r="R18" s="45">
        <f t="shared" si="10"/>
        <v>0.29332782763041121</v>
      </c>
      <c r="S18" s="33">
        <f t="shared" si="1"/>
        <v>0.27297461199042872</v>
      </c>
      <c r="T18" s="34">
        <f t="shared" si="1"/>
        <v>0.47328707298136646</v>
      </c>
      <c r="U18" s="43">
        <f t="shared" si="11"/>
        <v>3603332</v>
      </c>
      <c r="V18" s="29">
        <f t="shared" si="12"/>
        <v>3464022</v>
      </c>
      <c r="W18" s="35">
        <f t="shared" si="13"/>
        <v>139310</v>
      </c>
      <c r="X18" s="98">
        <f t="shared" si="14"/>
        <v>0</v>
      </c>
      <c r="Y18" s="147">
        <v>0</v>
      </c>
      <c r="Z18" s="46">
        <f t="shared" si="15"/>
        <v>0</v>
      </c>
      <c r="AA18" s="37">
        <v>0</v>
      </c>
      <c r="AB18" s="38">
        <v>0</v>
      </c>
      <c r="AC18" s="46">
        <v>0</v>
      </c>
      <c r="AD18" s="37">
        <v>0</v>
      </c>
      <c r="AE18" s="39">
        <v>0</v>
      </c>
      <c r="AF18" s="43">
        <f t="shared" si="16"/>
        <v>239208</v>
      </c>
      <c r="AG18" s="29">
        <v>181389</v>
      </c>
      <c r="AH18" s="30">
        <v>57819</v>
      </c>
      <c r="AI18" s="43">
        <f t="shared" si="2"/>
        <v>1713591</v>
      </c>
      <c r="AJ18" s="29">
        <v>1592116</v>
      </c>
      <c r="AK18" s="30">
        <v>121475</v>
      </c>
      <c r="AL18" s="43">
        <f t="shared" si="3"/>
        <v>114894</v>
      </c>
      <c r="AM18" s="29">
        <v>77247</v>
      </c>
      <c r="AN18" s="35">
        <v>37647</v>
      </c>
      <c r="AO18" s="16"/>
      <c r="AP18" s="16"/>
      <c r="AQ18" s="66"/>
      <c r="AR18" s="66"/>
      <c r="AS18" s="16"/>
      <c r="AT18" s="16"/>
      <c r="AU18" s="66"/>
      <c r="AV18" s="66"/>
      <c r="AW18" s="16"/>
      <c r="AX18" s="16"/>
      <c r="AY18" s="16"/>
      <c r="AZ18" s="19"/>
      <c r="BA18" s="19"/>
      <c r="BB18" s="19"/>
      <c r="BC18" s="19"/>
      <c r="BD18" s="19"/>
      <c r="BE18" s="19"/>
      <c r="BF18" s="19"/>
      <c r="BG18" s="19"/>
      <c r="BH18" s="19"/>
      <c r="BI18" s="19"/>
      <c r="BJ18" s="19"/>
      <c r="BK18" s="19"/>
      <c r="BL18" s="19"/>
      <c r="BM18" s="19"/>
      <c r="BN18" s="19"/>
      <c r="BO18" s="19"/>
      <c r="BP18" s="19"/>
      <c r="BQ18" s="19"/>
      <c r="BR18" s="19"/>
      <c r="BS18" s="19"/>
    </row>
    <row r="19" spans="1:71" s="20" customFormat="1" ht="12.75" x14ac:dyDescent="0.2">
      <c r="A19" s="21"/>
      <c r="B19" s="18" t="s">
        <v>27</v>
      </c>
      <c r="C19" s="40">
        <f t="shared" si="4"/>
        <v>3855237</v>
      </c>
      <c r="D19" s="41">
        <v>3658426</v>
      </c>
      <c r="E19" s="42">
        <v>196811</v>
      </c>
      <c r="F19" s="43">
        <f t="shared" si="5"/>
        <v>3853912</v>
      </c>
      <c r="G19" s="29">
        <v>3657101</v>
      </c>
      <c r="H19" s="30">
        <v>196811</v>
      </c>
      <c r="I19" s="44">
        <f t="shared" si="6"/>
        <v>819152</v>
      </c>
      <c r="J19" s="67">
        <v>736904</v>
      </c>
      <c r="K19" s="68">
        <v>82248</v>
      </c>
      <c r="L19" s="45">
        <f t="shared" si="7"/>
        <v>0.21255077957151072</v>
      </c>
      <c r="M19" s="33">
        <f t="shared" si="8"/>
        <v>0.20149949372467427</v>
      </c>
      <c r="N19" s="34">
        <f t="shared" si="0"/>
        <v>0.417903470842585</v>
      </c>
      <c r="O19" s="44">
        <f t="shared" si="9"/>
        <v>241958</v>
      </c>
      <c r="P19" s="67">
        <v>202201</v>
      </c>
      <c r="Q19" s="68">
        <v>39757</v>
      </c>
      <c r="R19" s="45">
        <f t="shared" si="10"/>
        <v>0.29537619391761238</v>
      </c>
      <c r="S19" s="33">
        <f t="shared" si="1"/>
        <v>0.27439259387925702</v>
      </c>
      <c r="T19" s="34">
        <f t="shared" si="1"/>
        <v>0.4833795350646824</v>
      </c>
      <c r="U19" s="43">
        <f t="shared" si="11"/>
        <v>3617622</v>
      </c>
      <c r="V19" s="29">
        <f t="shared" si="12"/>
        <v>3478039</v>
      </c>
      <c r="W19" s="35">
        <f t="shared" si="13"/>
        <v>139583</v>
      </c>
      <c r="X19" s="98">
        <f t="shared" si="14"/>
        <v>0</v>
      </c>
      <c r="Y19" s="147">
        <v>0</v>
      </c>
      <c r="Z19" s="46">
        <f t="shared" si="15"/>
        <v>0</v>
      </c>
      <c r="AA19" s="37">
        <v>0</v>
      </c>
      <c r="AB19" s="38">
        <v>0</v>
      </c>
      <c r="AC19" s="46">
        <v>0</v>
      </c>
      <c r="AD19" s="37">
        <v>0</v>
      </c>
      <c r="AE19" s="39">
        <v>0</v>
      </c>
      <c r="AF19" s="43">
        <f t="shared" si="16"/>
        <v>236290</v>
      </c>
      <c r="AG19" s="29">
        <v>179062</v>
      </c>
      <c r="AH19" s="30">
        <v>57228</v>
      </c>
      <c r="AI19" s="43">
        <f t="shared" si="2"/>
        <v>1717395</v>
      </c>
      <c r="AJ19" s="29">
        <v>1596211</v>
      </c>
      <c r="AK19" s="30">
        <v>121184</v>
      </c>
      <c r="AL19" s="43">
        <f t="shared" si="3"/>
        <v>113920</v>
      </c>
      <c r="AM19" s="29">
        <v>76421</v>
      </c>
      <c r="AN19" s="35">
        <v>37499</v>
      </c>
      <c r="AO19" s="16"/>
      <c r="AP19" s="16"/>
      <c r="AQ19" s="66"/>
      <c r="AR19" s="66"/>
      <c r="AS19" s="16"/>
      <c r="AT19" s="16"/>
      <c r="AU19" s="66"/>
      <c r="AV19" s="66"/>
      <c r="AW19" s="16"/>
      <c r="AX19" s="16"/>
      <c r="AY19" s="16"/>
      <c r="AZ19" s="19"/>
      <c r="BA19" s="19"/>
      <c r="BB19" s="19"/>
      <c r="BC19" s="19"/>
      <c r="BD19" s="19"/>
      <c r="BE19" s="19"/>
      <c r="BF19" s="19"/>
      <c r="BG19" s="19"/>
      <c r="BH19" s="19"/>
      <c r="BI19" s="19"/>
      <c r="BJ19" s="19"/>
      <c r="BK19" s="19"/>
      <c r="BL19" s="19"/>
      <c r="BM19" s="19"/>
      <c r="BN19" s="19"/>
      <c r="BO19" s="19"/>
      <c r="BP19" s="19"/>
      <c r="BQ19" s="19"/>
      <c r="BR19" s="19"/>
      <c r="BS19" s="19"/>
    </row>
    <row r="20" spans="1:71" s="20" customFormat="1" ht="12.75" x14ac:dyDescent="0.2">
      <c r="A20" s="21"/>
      <c r="B20" s="18" t="s">
        <v>28</v>
      </c>
      <c r="C20" s="40">
        <f t="shared" si="4"/>
        <v>3868576</v>
      </c>
      <c r="D20" s="41">
        <v>3673294</v>
      </c>
      <c r="E20" s="42">
        <v>195282</v>
      </c>
      <c r="F20" s="43">
        <f t="shared" si="5"/>
        <v>3867228</v>
      </c>
      <c r="G20" s="29">
        <v>3671946</v>
      </c>
      <c r="H20" s="30">
        <v>195282</v>
      </c>
      <c r="I20" s="44">
        <f t="shared" si="6"/>
        <v>828785</v>
      </c>
      <c r="J20" s="67">
        <v>746068</v>
      </c>
      <c r="K20" s="68">
        <v>82717</v>
      </c>
      <c r="L20" s="45">
        <f t="shared" si="7"/>
        <v>0.21430983639961232</v>
      </c>
      <c r="M20" s="33">
        <f t="shared" si="8"/>
        <v>0.20318054786208731</v>
      </c>
      <c r="N20" s="34">
        <f t="shared" si="0"/>
        <v>0.42357718581333659</v>
      </c>
      <c r="O20" s="44">
        <f t="shared" si="9"/>
        <v>246123</v>
      </c>
      <c r="P20" s="67">
        <v>205749</v>
      </c>
      <c r="Q20" s="68">
        <v>40374</v>
      </c>
      <c r="R20" s="45">
        <f t="shared" si="10"/>
        <v>0.29696845382095477</v>
      </c>
      <c r="S20" s="33">
        <f t="shared" si="1"/>
        <v>0.27577781113785876</v>
      </c>
      <c r="T20" s="34">
        <f t="shared" si="1"/>
        <v>0.48809797260538945</v>
      </c>
      <c r="U20" s="43">
        <f t="shared" si="11"/>
        <v>3633102</v>
      </c>
      <c r="V20" s="29">
        <f t="shared" si="12"/>
        <v>3492696</v>
      </c>
      <c r="W20" s="35">
        <f t="shared" si="13"/>
        <v>140406</v>
      </c>
      <c r="X20" s="98">
        <f t="shared" si="14"/>
        <v>0</v>
      </c>
      <c r="Y20" s="147">
        <v>0</v>
      </c>
      <c r="Z20" s="46">
        <f t="shared" si="15"/>
        <v>0</v>
      </c>
      <c r="AA20" s="37">
        <v>0</v>
      </c>
      <c r="AB20" s="38">
        <v>0</v>
      </c>
      <c r="AC20" s="46">
        <v>0</v>
      </c>
      <c r="AD20" s="37">
        <v>0</v>
      </c>
      <c r="AE20" s="39">
        <v>0</v>
      </c>
      <c r="AF20" s="43">
        <f t="shared" si="16"/>
        <v>234126</v>
      </c>
      <c r="AG20" s="29">
        <v>179250</v>
      </c>
      <c r="AH20" s="30">
        <v>54876</v>
      </c>
      <c r="AI20" s="43">
        <f t="shared" si="2"/>
        <v>1721325</v>
      </c>
      <c r="AJ20" s="29">
        <v>1601025</v>
      </c>
      <c r="AK20" s="30">
        <v>120300</v>
      </c>
      <c r="AL20" s="43">
        <f t="shared" si="3"/>
        <v>112612</v>
      </c>
      <c r="AM20" s="29">
        <v>76504</v>
      </c>
      <c r="AN20" s="35">
        <v>36108</v>
      </c>
      <c r="AO20" s="16"/>
      <c r="AP20" s="16"/>
      <c r="AQ20" s="66"/>
      <c r="AR20" s="66"/>
      <c r="AS20" s="16"/>
      <c r="AT20" s="16"/>
      <c r="AU20" s="66"/>
      <c r="AV20" s="66"/>
      <c r="AW20" s="16"/>
      <c r="AX20" s="16"/>
      <c r="AY20" s="16"/>
      <c r="AZ20" s="19"/>
      <c r="BA20" s="19"/>
      <c r="BB20" s="19"/>
      <c r="BC20" s="19"/>
      <c r="BD20" s="19"/>
      <c r="BE20" s="19"/>
      <c r="BF20" s="19"/>
      <c r="BG20" s="19"/>
      <c r="BH20" s="19"/>
      <c r="BI20" s="19"/>
      <c r="BJ20" s="19"/>
      <c r="BK20" s="19"/>
      <c r="BL20" s="19"/>
      <c r="BM20" s="19"/>
      <c r="BN20" s="19"/>
      <c r="BO20" s="19"/>
      <c r="BP20" s="19"/>
      <c r="BQ20" s="19"/>
      <c r="BR20" s="19"/>
      <c r="BS20" s="19"/>
    </row>
    <row r="21" spans="1:71" s="20" customFormat="1" ht="12.75" x14ac:dyDescent="0.2">
      <c r="A21" s="21"/>
      <c r="B21" s="18" t="s">
        <v>29</v>
      </c>
      <c r="C21" s="40">
        <f t="shared" si="4"/>
        <v>3877226</v>
      </c>
      <c r="D21" s="41">
        <v>3682863</v>
      </c>
      <c r="E21" s="42">
        <v>194363</v>
      </c>
      <c r="F21" s="43">
        <f t="shared" si="5"/>
        <v>3875855</v>
      </c>
      <c r="G21" s="29">
        <v>3681492</v>
      </c>
      <c r="H21" s="30">
        <v>194363</v>
      </c>
      <c r="I21" s="44">
        <f t="shared" si="6"/>
        <v>835383</v>
      </c>
      <c r="J21" s="67">
        <v>752624</v>
      </c>
      <c r="K21" s="68">
        <v>82759</v>
      </c>
      <c r="L21" s="45">
        <f t="shared" si="7"/>
        <v>0.21553515288884645</v>
      </c>
      <c r="M21" s="33">
        <f t="shared" si="8"/>
        <v>0.20443450644466971</v>
      </c>
      <c r="N21" s="34">
        <f t="shared" si="0"/>
        <v>0.42579606200768666</v>
      </c>
      <c r="O21" s="44">
        <f t="shared" si="9"/>
        <v>249612</v>
      </c>
      <c r="P21" s="67">
        <v>209177</v>
      </c>
      <c r="Q21" s="68">
        <v>40435</v>
      </c>
      <c r="R21" s="45">
        <f t="shared" si="10"/>
        <v>0.29879947281666014</v>
      </c>
      <c r="S21" s="33">
        <f t="shared" si="1"/>
        <v>0.27793028125597907</v>
      </c>
      <c r="T21" s="34">
        <f t="shared" si="1"/>
        <v>0.48858734397467346</v>
      </c>
      <c r="U21" s="43">
        <f t="shared" si="11"/>
        <v>3601983</v>
      </c>
      <c r="V21" s="29">
        <f t="shared" si="12"/>
        <v>3461558</v>
      </c>
      <c r="W21" s="35">
        <f t="shared" si="13"/>
        <v>140425</v>
      </c>
      <c r="X21" s="98">
        <f t="shared" si="14"/>
        <v>0</v>
      </c>
      <c r="Y21" s="147">
        <v>0</v>
      </c>
      <c r="Z21" s="46">
        <f t="shared" si="15"/>
        <v>0</v>
      </c>
      <c r="AA21" s="37">
        <v>0</v>
      </c>
      <c r="AB21" s="38">
        <v>0</v>
      </c>
      <c r="AC21" s="46">
        <v>0</v>
      </c>
      <c r="AD21" s="37">
        <v>0</v>
      </c>
      <c r="AE21" s="39">
        <v>0</v>
      </c>
      <c r="AF21" s="43">
        <f t="shared" si="16"/>
        <v>273872</v>
      </c>
      <c r="AG21" s="29">
        <v>219934</v>
      </c>
      <c r="AH21" s="30">
        <v>53938</v>
      </c>
      <c r="AI21" s="43">
        <f t="shared" si="2"/>
        <v>1724204</v>
      </c>
      <c r="AJ21" s="29">
        <v>1604481</v>
      </c>
      <c r="AK21" s="30">
        <v>119723</v>
      </c>
      <c r="AL21" s="43">
        <f t="shared" si="3"/>
        <v>128504</v>
      </c>
      <c r="AM21" s="29">
        <v>93075</v>
      </c>
      <c r="AN21" s="35">
        <v>35429</v>
      </c>
      <c r="AO21" s="16"/>
      <c r="AP21" s="16"/>
      <c r="AQ21" s="66"/>
      <c r="AR21" s="66"/>
      <c r="AS21" s="16"/>
      <c r="AT21" s="16"/>
      <c r="AU21" s="66"/>
      <c r="AV21" s="66"/>
      <c r="AW21" s="16"/>
      <c r="AX21" s="16"/>
      <c r="AY21" s="16"/>
      <c r="AZ21" s="19"/>
      <c r="BA21" s="19"/>
      <c r="BB21" s="19"/>
      <c r="BC21" s="19"/>
      <c r="BD21" s="19"/>
      <c r="BE21" s="19"/>
      <c r="BF21" s="19"/>
      <c r="BG21" s="19"/>
      <c r="BH21" s="19"/>
      <c r="BI21" s="19"/>
      <c r="BJ21" s="19"/>
      <c r="BK21" s="19"/>
      <c r="BL21" s="19"/>
      <c r="BM21" s="19"/>
      <c r="BN21" s="19"/>
      <c r="BO21" s="19"/>
      <c r="BP21" s="19"/>
      <c r="BQ21" s="19"/>
      <c r="BR21" s="19"/>
      <c r="BS21" s="19"/>
    </row>
    <row r="22" spans="1:71" s="20" customFormat="1" ht="12.75" x14ac:dyDescent="0.2">
      <c r="A22" s="21"/>
      <c r="B22" s="18" t="s">
        <v>37</v>
      </c>
      <c r="C22" s="40">
        <f t="shared" si="4"/>
        <v>3883571</v>
      </c>
      <c r="D22" s="41">
        <v>3690446</v>
      </c>
      <c r="E22" s="42">
        <v>193125</v>
      </c>
      <c r="F22" s="43">
        <f t="shared" si="5"/>
        <v>3882165</v>
      </c>
      <c r="G22" s="29">
        <v>3689040</v>
      </c>
      <c r="H22" s="30">
        <v>193125</v>
      </c>
      <c r="I22" s="44">
        <f t="shared" si="6"/>
        <v>846184</v>
      </c>
      <c r="J22" s="67">
        <v>762820</v>
      </c>
      <c r="K22" s="68">
        <v>83364</v>
      </c>
      <c r="L22" s="45">
        <f t="shared" si="7"/>
        <v>0.2179670364345668</v>
      </c>
      <c r="M22" s="33">
        <f t="shared" si="8"/>
        <v>0.20678008370741441</v>
      </c>
      <c r="N22" s="34">
        <f t="shared" si="0"/>
        <v>0.43165825242718447</v>
      </c>
      <c r="O22" s="44">
        <f t="shared" si="9"/>
        <v>254317</v>
      </c>
      <c r="P22" s="67">
        <v>213456</v>
      </c>
      <c r="Q22" s="68">
        <v>40861</v>
      </c>
      <c r="R22" s="45">
        <f t="shared" si="10"/>
        <v>0.30054574418802532</v>
      </c>
      <c r="S22" s="33">
        <f t="shared" si="1"/>
        <v>0.27982486038646076</v>
      </c>
      <c r="T22" s="34">
        <f t="shared" si="1"/>
        <v>0.49015162420229358</v>
      </c>
      <c r="U22" s="43">
        <f t="shared" si="11"/>
        <v>3636068</v>
      </c>
      <c r="V22" s="29">
        <f t="shared" si="12"/>
        <v>3496699</v>
      </c>
      <c r="W22" s="35">
        <f t="shared" si="13"/>
        <v>139369</v>
      </c>
      <c r="X22" s="98">
        <f t="shared" si="14"/>
        <v>0</v>
      </c>
      <c r="Y22" s="147">
        <v>0</v>
      </c>
      <c r="Z22" s="46">
        <f t="shared" si="15"/>
        <v>0</v>
      </c>
      <c r="AA22" s="37">
        <v>0</v>
      </c>
      <c r="AB22" s="38">
        <v>0</v>
      </c>
      <c r="AC22" s="46">
        <v>0</v>
      </c>
      <c r="AD22" s="37">
        <v>0</v>
      </c>
      <c r="AE22" s="39">
        <v>0</v>
      </c>
      <c r="AF22" s="43">
        <f t="shared" si="16"/>
        <v>246097</v>
      </c>
      <c r="AG22" s="29">
        <v>192341</v>
      </c>
      <c r="AH22" s="30">
        <v>53756</v>
      </c>
      <c r="AI22" s="43">
        <f t="shared" si="2"/>
        <v>1726390</v>
      </c>
      <c r="AJ22" s="29">
        <v>1607598</v>
      </c>
      <c r="AK22" s="30">
        <v>118792</v>
      </c>
      <c r="AL22" s="43">
        <f t="shared" si="3"/>
        <v>118274</v>
      </c>
      <c r="AM22" s="29">
        <v>82966</v>
      </c>
      <c r="AN22" s="35">
        <v>35308</v>
      </c>
      <c r="AO22" s="16"/>
      <c r="AP22" s="16"/>
      <c r="AQ22" s="66"/>
      <c r="AR22" s="66"/>
      <c r="AS22" s="16"/>
      <c r="AT22" s="16"/>
      <c r="AU22" s="66"/>
      <c r="AV22" s="66"/>
      <c r="AW22" s="16"/>
      <c r="AX22" s="16"/>
      <c r="AY22" s="16"/>
      <c r="AZ22" s="19"/>
      <c r="BA22" s="19"/>
      <c r="BB22" s="19"/>
      <c r="BC22" s="19"/>
      <c r="BD22" s="19"/>
      <c r="BE22" s="19"/>
      <c r="BF22" s="19"/>
      <c r="BG22" s="19"/>
      <c r="BH22" s="19"/>
      <c r="BI22" s="19"/>
      <c r="BJ22" s="19"/>
      <c r="BK22" s="19"/>
      <c r="BL22" s="19"/>
      <c r="BM22" s="19"/>
      <c r="BN22" s="19"/>
      <c r="BO22" s="19"/>
      <c r="BP22" s="19"/>
      <c r="BQ22" s="19"/>
      <c r="BR22" s="19"/>
      <c r="BS22" s="19"/>
    </row>
    <row r="23" spans="1:71" s="19" customFormat="1" ht="13.5" thickBot="1" x14ac:dyDescent="0.25">
      <c r="A23" s="22"/>
      <c r="B23" s="23" t="s">
        <v>30</v>
      </c>
      <c r="C23" s="47">
        <f t="shared" si="4"/>
        <v>3866918</v>
      </c>
      <c r="D23" s="48">
        <v>3673823</v>
      </c>
      <c r="E23" s="49">
        <v>193095</v>
      </c>
      <c r="F23" s="50">
        <f t="shared" si="5"/>
        <v>3865479</v>
      </c>
      <c r="G23" s="51">
        <v>3672384</v>
      </c>
      <c r="H23" s="52">
        <v>193095</v>
      </c>
      <c r="I23" s="53">
        <f t="shared" si="6"/>
        <v>855339</v>
      </c>
      <c r="J23" s="69">
        <v>772021</v>
      </c>
      <c r="K23" s="70">
        <v>83318</v>
      </c>
      <c r="L23" s="54">
        <f t="shared" si="7"/>
        <v>0.22127632823771645</v>
      </c>
      <c r="M23" s="55">
        <f t="shared" si="8"/>
        <v>0.21022338622540562</v>
      </c>
      <c r="N23" s="56">
        <f t="shared" si="0"/>
        <v>0.43148709184598255</v>
      </c>
      <c r="O23" s="53">
        <f t="shared" si="9"/>
        <v>259125</v>
      </c>
      <c r="P23" s="69">
        <v>218305</v>
      </c>
      <c r="Q23" s="70">
        <v>40820</v>
      </c>
      <c r="R23" s="54">
        <f t="shared" si="10"/>
        <v>0.3029500583978984</v>
      </c>
      <c r="S23" s="55">
        <f t="shared" si="1"/>
        <v>0.28277080545736449</v>
      </c>
      <c r="T23" s="56">
        <f t="shared" si="1"/>
        <v>0.48993014714707506</v>
      </c>
      <c r="U23" s="50">
        <f t="shared" si="11"/>
        <v>3621430</v>
      </c>
      <c r="V23" s="51">
        <f t="shared" si="12"/>
        <v>3481991</v>
      </c>
      <c r="W23" s="57">
        <f t="shared" si="13"/>
        <v>139439</v>
      </c>
      <c r="X23" s="110">
        <f t="shared" si="14"/>
        <v>0</v>
      </c>
      <c r="Y23" s="148">
        <v>0</v>
      </c>
      <c r="Z23" s="58">
        <f t="shared" si="15"/>
        <v>0</v>
      </c>
      <c r="AA23" s="59">
        <v>0</v>
      </c>
      <c r="AB23" s="60">
        <v>0</v>
      </c>
      <c r="AC23" s="58">
        <v>0</v>
      </c>
      <c r="AD23" s="59">
        <v>0</v>
      </c>
      <c r="AE23" s="61">
        <v>0</v>
      </c>
      <c r="AF23" s="50">
        <f t="shared" si="16"/>
        <v>244049</v>
      </c>
      <c r="AG23" s="51">
        <v>190393</v>
      </c>
      <c r="AH23" s="52">
        <v>53656</v>
      </c>
      <c r="AI23" s="50">
        <f t="shared" si="2"/>
        <v>1725891</v>
      </c>
      <c r="AJ23" s="51">
        <v>1607104</v>
      </c>
      <c r="AK23" s="52">
        <v>118787</v>
      </c>
      <c r="AL23" s="50">
        <f t="shared" si="3"/>
        <v>117602</v>
      </c>
      <c r="AM23" s="51">
        <v>82263</v>
      </c>
      <c r="AN23" s="57">
        <v>35339</v>
      </c>
      <c r="AO23" s="16"/>
      <c r="AP23" s="16"/>
      <c r="AQ23" s="66"/>
      <c r="AR23" s="66"/>
      <c r="AS23" s="16"/>
      <c r="AT23" s="16"/>
      <c r="AU23" s="66"/>
      <c r="AV23" s="66"/>
      <c r="AW23" s="16"/>
      <c r="AX23" s="16"/>
      <c r="AY23" s="16"/>
    </row>
    <row r="24" spans="1:71" s="20" customFormat="1" ht="12.75" x14ac:dyDescent="0.2">
      <c r="A24" s="17">
        <v>2017</v>
      </c>
      <c r="B24" s="18" t="s">
        <v>20</v>
      </c>
      <c r="C24" s="25">
        <f t="shared" si="4"/>
        <v>3850358</v>
      </c>
      <c r="D24" s="26">
        <v>3657770</v>
      </c>
      <c r="E24" s="27">
        <v>192588</v>
      </c>
      <c r="F24" s="28">
        <f t="shared" si="5"/>
        <v>3848904</v>
      </c>
      <c r="G24" s="29">
        <v>3656316</v>
      </c>
      <c r="H24" s="30">
        <v>192588</v>
      </c>
      <c r="I24" s="31">
        <f t="shared" si="6"/>
        <v>863667</v>
      </c>
      <c r="J24" s="67">
        <v>779996</v>
      </c>
      <c r="K24" s="68">
        <v>83671</v>
      </c>
      <c r="L24" s="32">
        <f t="shared" si="7"/>
        <v>0.22439297005069495</v>
      </c>
      <c r="M24" s="33">
        <f t="shared" si="8"/>
        <v>0.21332838846532959</v>
      </c>
      <c r="N24" s="34">
        <f t="shared" si="0"/>
        <v>0.43445593702619062</v>
      </c>
      <c r="O24" s="31">
        <f t="shared" si="9"/>
        <v>261076</v>
      </c>
      <c r="P24" s="67">
        <v>219903</v>
      </c>
      <c r="Q24" s="68">
        <v>41173</v>
      </c>
      <c r="R24" s="32">
        <f t="shared" si="10"/>
        <v>0.30228780305372327</v>
      </c>
      <c r="S24" s="33">
        <f t="shared" si="1"/>
        <v>0.28192836886343009</v>
      </c>
      <c r="T24" s="34">
        <f t="shared" si="1"/>
        <v>0.49208208339807102</v>
      </c>
      <c r="U24" s="28">
        <f t="shared" si="11"/>
        <v>3606515</v>
      </c>
      <c r="V24" s="29">
        <f t="shared" si="12"/>
        <v>3468204</v>
      </c>
      <c r="W24" s="35">
        <f t="shared" si="13"/>
        <v>138311</v>
      </c>
      <c r="X24" s="144" t="s">
        <v>43</v>
      </c>
      <c r="Y24" s="149" t="s">
        <v>43</v>
      </c>
      <c r="Z24" s="36">
        <f>AA24+AB24</f>
        <v>0</v>
      </c>
      <c r="AA24" s="37">
        <v>0</v>
      </c>
      <c r="AB24" s="38">
        <v>0</v>
      </c>
      <c r="AC24" s="36">
        <v>0</v>
      </c>
      <c r="AD24" s="37">
        <v>0</v>
      </c>
      <c r="AE24" s="39">
        <v>0</v>
      </c>
      <c r="AF24" s="28">
        <f t="shared" si="16"/>
        <v>242389</v>
      </c>
      <c r="AG24" s="29">
        <v>188112</v>
      </c>
      <c r="AH24" s="30">
        <v>54277</v>
      </c>
      <c r="AI24" s="28">
        <f t="shared" si="2"/>
        <v>1726415</v>
      </c>
      <c r="AJ24" s="29">
        <v>1607668</v>
      </c>
      <c r="AK24" s="30">
        <v>118747</v>
      </c>
      <c r="AL24" s="28">
        <f t="shared" si="3"/>
        <v>117141</v>
      </c>
      <c r="AM24" s="29">
        <v>81371</v>
      </c>
      <c r="AN24" s="35">
        <v>35770</v>
      </c>
      <c r="AO24" s="16"/>
      <c r="AP24" s="16"/>
      <c r="AQ24" s="66"/>
      <c r="AR24" s="66"/>
      <c r="AS24" s="16"/>
      <c r="AT24" s="16"/>
      <c r="AU24" s="66"/>
      <c r="AV24" s="66"/>
      <c r="AW24" s="16"/>
      <c r="AX24" s="16"/>
      <c r="AY24" s="16"/>
      <c r="AZ24" s="19"/>
      <c r="BA24" s="19"/>
      <c r="BB24" s="19"/>
      <c r="BC24" s="19"/>
      <c r="BD24" s="19"/>
      <c r="BE24" s="19"/>
      <c r="BF24" s="19"/>
      <c r="BG24" s="19"/>
      <c r="BH24" s="19"/>
      <c r="BI24" s="19"/>
      <c r="BJ24" s="19"/>
      <c r="BK24" s="19"/>
      <c r="BL24" s="19"/>
      <c r="BM24" s="19"/>
      <c r="BN24" s="19"/>
      <c r="BO24" s="19"/>
      <c r="BP24" s="19"/>
      <c r="BQ24" s="19"/>
      <c r="BR24" s="19"/>
      <c r="BS24" s="19"/>
    </row>
    <row r="25" spans="1:71" s="20" customFormat="1" ht="12.75" x14ac:dyDescent="0.2">
      <c r="A25" s="21"/>
      <c r="B25" s="18" t="s">
        <v>21</v>
      </c>
      <c r="C25" s="40">
        <f t="shared" si="4"/>
        <v>3849228</v>
      </c>
      <c r="D25" s="41">
        <v>3658564</v>
      </c>
      <c r="E25" s="42">
        <v>190664</v>
      </c>
      <c r="F25" s="43">
        <f t="shared" si="5"/>
        <v>3847761</v>
      </c>
      <c r="G25" s="29">
        <v>3657097</v>
      </c>
      <c r="H25" s="30">
        <v>190664</v>
      </c>
      <c r="I25" s="44">
        <f t="shared" si="6"/>
        <v>873942</v>
      </c>
      <c r="J25" s="67">
        <v>789338</v>
      </c>
      <c r="K25" s="68">
        <v>84604</v>
      </c>
      <c r="L25" s="45">
        <f t="shared" si="7"/>
        <v>0.22713001145341408</v>
      </c>
      <c r="M25" s="33">
        <f t="shared" si="8"/>
        <v>0.2158373157725923</v>
      </c>
      <c r="N25" s="34">
        <f t="shared" si="0"/>
        <v>0.44373347878991315</v>
      </c>
      <c r="O25" s="44">
        <f t="shared" si="9"/>
        <v>265698</v>
      </c>
      <c r="P25" s="67">
        <v>223941</v>
      </c>
      <c r="Q25" s="68">
        <v>41757</v>
      </c>
      <c r="R25" s="45">
        <f t="shared" si="10"/>
        <v>0.30402246373329123</v>
      </c>
      <c r="S25" s="33">
        <f t="shared" si="1"/>
        <v>0.28370735983824419</v>
      </c>
      <c r="T25" s="34">
        <f t="shared" si="1"/>
        <v>0.4935582241974375</v>
      </c>
      <c r="U25" s="43">
        <f t="shared" si="11"/>
        <v>3607413</v>
      </c>
      <c r="V25" s="29">
        <f t="shared" si="12"/>
        <v>3468530</v>
      </c>
      <c r="W25" s="35">
        <f t="shared" si="13"/>
        <v>138883</v>
      </c>
      <c r="X25" s="144" t="s">
        <v>43</v>
      </c>
      <c r="Y25" s="149" t="s">
        <v>43</v>
      </c>
      <c r="Z25" s="46">
        <f t="shared" ref="Z25:Z26" si="17">AA25+AB25</f>
        <v>0</v>
      </c>
      <c r="AA25" s="37">
        <v>0</v>
      </c>
      <c r="AB25" s="38">
        <v>0</v>
      </c>
      <c r="AC25" s="46">
        <v>0</v>
      </c>
      <c r="AD25" s="37">
        <v>0</v>
      </c>
      <c r="AE25" s="39">
        <v>0</v>
      </c>
      <c r="AF25" s="43">
        <f t="shared" si="16"/>
        <v>240348</v>
      </c>
      <c r="AG25" s="29">
        <v>188567</v>
      </c>
      <c r="AH25" s="30">
        <v>51781</v>
      </c>
      <c r="AI25" s="43">
        <f t="shared" si="2"/>
        <v>1727963</v>
      </c>
      <c r="AJ25" s="29">
        <v>1610236</v>
      </c>
      <c r="AK25" s="30">
        <v>117727</v>
      </c>
      <c r="AL25" s="43">
        <f t="shared" si="3"/>
        <v>115414</v>
      </c>
      <c r="AM25" s="29">
        <v>81355</v>
      </c>
      <c r="AN25" s="35">
        <v>34059</v>
      </c>
      <c r="AO25" s="16"/>
      <c r="AP25" s="16"/>
      <c r="AQ25" s="66"/>
      <c r="AR25" s="66"/>
      <c r="AS25" s="16"/>
      <c r="AT25" s="16"/>
      <c r="AU25" s="66"/>
      <c r="AV25" s="66"/>
      <c r="AW25" s="16"/>
      <c r="AX25" s="16"/>
      <c r="AY25" s="16"/>
      <c r="AZ25" s="19"/>
      <c r="BA25" s="19"/>
      <c r="BB25" s="19"/>
      <c r="BC25" s="19"/>
      <c r="BD25" s="19"/>
      <c r="BE25" s="19"/>
      <c r="BF25" s="19"/>
      <c r="BG25" s="19"/>
      <c r="BH25" s="19"/>
      <c r="BI25" s="19"/>
      <c r="BJ25" s="19"/>
      <c r="BK25" s="19"/>
      <c r="BL25" s="19"/>
      <c r="BM25" s="19"/>
      <c r="BN25" s="19"/>
      <c r="BO25" s="19"/>
      <c r="BP25" s="19"/>
      <c r="BQ25" s="19"/>
      <c r="BR25" s="19"/>
      <c r="BS25" s="19"/>
    </row>
    <row r="26" spans="1:71" s="20" customFormat="1" ht="12.75" x14ac:dyDescent="0.2">
      <c r="A26" s="21"/>
      <c r="B26" s="18" t="s">
        <v>22</v>
      </c>
      <c r="C26" s="40">
        <f t="shared" si="4"/>
        <v>3848828</v>
      </c>
      <c r="D26" s="41">
        <v>3658316</v>
      </c>
      <c r="E26" s="42">
        <v>190512</v>
      </c>
      <c r="F26" s="43">
        <f t="shared" si="5"/>
        <v>3847350</v>
      </c>
      <c r="G26" s="29">
        <v>3656838</v>
      </c>
      <c r="H26" s="30">
        <v>190512</v>
      </c>
      <c r="I26" s="44">
        <f t="shared" si="6"/>
        <v>884663</v>
      </c>
      <c r="J26" s="67">
        <v>799168</v>
      </c>
      <c r="K26" s="68">
        <v>85495</v>
      </c>
      <c r="L26" s="45">
        <f t="shared" si="7"/>
        <v>0.22994086838993072</v>
      </c>
      <c r="M26" s="33">
        <f t="shared" si="8"/>
        <v>0.21854071741761599</v>
      </c>
      <c r="N26" s="34">
        <f t="shared" si="0"/>
        <v>0.44876438229612831</v>
      </c>
      <c r="O26" s="44">
        <f t="shared" si="9"/>
        <v>271237</v>
      </c>
      <c r="P26" s="67">
        <v>228553</v>
      </c>
      <c r="Q26" s="68">
        <v>42684</v>
      </c>
      <c r="R26" s="45">
        <f t="shared" si="10"/>
        <v>0.30659923609329204</v>
      </c>
      <c r="S26" s="33">
        <f t="shared" si="1"/>
        <v>0.28598867822535434</v>
      </c>
      <c r="T26" s="34">
        <f t="shared" si="1"/>
        <v>0.49925726650681329</v>
      </c>
      <c r="U26" s="43">
        <f t="shared" si="11"/>
        <v>3605704</v>
      </c>
      <c r="V26" s="29">
        <f t="shared" si="12"/>
        <v>3467108</v>
      </c>
      <c r="W26" s="35">
        <f t="shared" si="13"/>
        <v>138596</v>
      </c>
      <c r="X26" s="144" t="s">
        <v>43</v>
      </c>
      <c r="Y26" s="149" t="s">
        <v>43</v>
      </c>
      <c r="Z26" s="46">
        <f t="shared" si="17"/>
        <v>0</v>
      </c>
      <c r="AA26" s="37">
        <v>0</v>
      </c>
      <c r="AB26" s="38">
        <v>0</v>
      </c>
      <c r="AC26" s="46">
        <v>0</v>
      </c>
      <c r="AD26" s="37">
        <v>0</v>
      </c>
      <c r="AE26" s="39">
        <v>0</v>
      </c>
      <c r="AF26" s="43">
        <f t="shared" si="16"/>
        <v>241646</v>
      </c>
      <c r="AG26" s="29">
        <v>189730</v>
      </c>
      <c r="AH26" s="30">
        <v>51916</v>
      </c>
      <c r="AI26" s="43">
        <f t="shared" si="2"/>
        <v>1729983</v>
      </c>
      <c r="AJ26" s="29">
        <v>1612425</v>
      </c>
      <c r="AK26" s="30">
        <v>117558</v>
      </c>
      <c r="AL26" s="43">
        <f t="shared" si="3"/>
        <v>115925</v>
      </c>
      <c r="AM26" s="29">
        <v>81617</v>
      </c>
      <c r="AN26" s="35">
        <v>34308</v>
      </c>
      <c r="AO26" s="16"/>
      <c r="AP26" s="16"/>
      <c r="AQ26" s="66"/>
      <c r="AR26" s="66"/>
      <c r="AS26" s="16"/>
      <c r="AT26" s="16"/>
      <c r="AU26" s="66"/>
      <c r="AV26" s="66"/>
      <c r="AW26" s="16"/>
      <c r="AX26" s="16"/>
      <c r="AY26" s="16"/>
      <c r="AZ26" s="19"/>
      <c r="BA26" s="19"/>
      <c r="BB26" s="19"/>
      <c r="BC26" s="19"/>
      <c r="BD26" s="19"/>
      <c r="BE26" s="19"/>
      <c r="BF26" s="19"/>
      <c r="BG26" s="19"/>
      <c r="BH26" s="19"/>
      <c r="BI26" s="19"/>
      <c r="BJ26" s="19"/>
      <c r="BK26" s="19"/>
      <c r="BL26" s="19"/>
      <c r="BM26" s="19"/>
      <c r="BN26" s="19"/>
      <c r="BO26" s="19"/>
      <c r="BP26" s="19"/>
      <c r="BQ26" s="19"/>
      <c r="BR26" s="19"/>
      <c r="BS26" s="19"/>
    </row>
    <row r="27" spans="1:71" s="20" customFormat="1" ht="12.75" x14ac:dyDescent="0.2">
      <c r="A27" s="21"/>
      <c r="B27" s="18" t="s">
        <v>23</v>
      </c>
      <c r="C27" s="40">
        <f t="shared" si="4"/>
        <v>3845786</v>
      </c>
      <c r="D27" s="41">
        <v>3654941</v>
      </c>
      <c r="E27" s="42">
        <v>190845</v>
      </c>
      <c r="F27" s="43">
        <f t="shared" si="5"/>
        <v>3844303</v>
      </c>
      <c r="G27" s="29">
        <v>3653458</v>
      </c>
      <c r="H27" s="30">
        <v>190845</v>
      </c>
      <c r="I27" s="44">
        <f t="shared" si="6"/>
        <v>895736</v>
      </c>
      <c r="J27" s="67">
        <v>809609</v>
      </c>
      <c r="K27" s="68">
        <v>86127</v>
      </c>
      <c r="L27" s="45">
        <f t="shared" ref="L27:L33" si="18">I27/F27</f>
        <v>0.23300348593750284</v>
      </c>
      <c r="M27" s="33">
        <f t="shared" ref="M27:M32" si="19">J27/G27</f>
        <v>0.22160074099661198</v>
      </c>
      <c r="N27" s="34">
        <f t="shared" ref="N27:N32" si="20">K27/H27</f>
        <v>0.45129293405643323</v>
      </c>
      <c r="O27" s="44">
        <f t="shared" si="9"/>
        <v>278109</v>
      </c>
      <c r="P27" s="67">
        <v>234870</v>
      </c>
      <c r="Q27" s="68">
        <v>43239</v>
      </c>
      <c r="R27" s="45">
        <f t="shared" ref="R27" si="21">O27/I27</f>
        <v>0.31048098993453427</v>
      </c>
      <c r="S27" s="33">
        <f t="shared" ref="S27" si="22">P27/J27</f>
        <v>0.29010300033719982</v>
      </c>
      <c r="T27" s="34">
        <f t="shared" ref="T27" si="23">Q27/K27</f>
        <v>0.5020376885297293</v>
      </c>
      <c r="U27" s="43">
        <f t="shared" si="11"/>
        <v>3601985</v>
      </c>
      <c r="V27" s="29">
        <f t="shared" ref="V27:V35" si="24">G27-AG27</f>
        <v>3462127</v>
      </c>
      <c r="W27" s="35">
        <f t="shared" ref="W27:W35" si="25">H27-AH27</f>
        <v>139858</v>
      </c>
      <c r="X27" s="144" t="s">
        <v>43</v>
      </c>
      <c r="Y27" s="86" t="s">
        <v>43</v>
      </c>
      <c r="Z27" s="46">
        <f t="shared" ref="Z27:Z28" si="26">AA27+AB27</f>
        <v>0</v>
      </c>
      <c r="AA27" s="37">
        <v>0</v>
      </c>
      <c r="AB27" s="38">
        <v>0</v>
      </c>
      <c r="AC27" s="46">
        <v>0</v>
      </c>
      <c r="AD27" s="37">
        <v>0</v>
      </c>
      <c r="AE27" s="39">
        <v>0</v>
      </c>
      <c r="AF27" s="43">
        <f t="shared" si="16"/>
        <v>242318</v>
      </c>
      <c r="AG27" s="29">
        <v>191331</v>
      </c>
      <c r="AH27" s="30">
        <v>50987</v>
      </c>
      <c r="AI27" s="43">
        <f t="shared" si="2"/>
        <v>1731194</v>
      </c>
      <c r="AJ27" s="29">
        <v>1613397</v>
      </c>
      <c r="AK27" s="30">
        <v>117797</v>
      </c>
      <c r="AL27" s="43">
        <f t="shared" si="3"/>
        <v>116088</v>
      </c>
      <c r="AM27" s="29">
        <v>82255</v>
      </c>
      <c r="AN27" s="35">
        <v>33833</v>
      </c>
      <c r="AO27" s="16"/>
      <c r="AP27" s="16"/>
      <c r="AQ27" s="66"/>
      <c r="AR27" s="66"/>
      <c r="AS27" s="16"/>
      <c r="AT27" s="16"/>
      <c r="AU27" s="66"/>
      <c r="AV27" s="66"/>
      <c r="AW27" s="16"/>
      <c r="AX27" s="16"/>
      <c r="AY27" s="16"/>
      <c r="AZ27" s="19"/>
      <c r="BA27" s="19"/>
      <c r="BB27" s="19"/>
      <c r="BC27" s="19"/>
      <c r="BD27" s="19"/>
      <c r="BE27" s="19"/>
      <c r="BF27" s="19"/>
      <c r="BG27" s="19"/>
      <c r="BH27" s="19"/>
      <c r="BI27" s="19"/>
      <c r="BJ27" s="19"/>
      <c r="BK27" s="19"/>
      <c r="BL27" s="19"/>
      <c r="BM27" s="19"/>
      <c r="BN27" s="19"/>
      <c r="BO27" s="19"/>
      <c r="BP27" s="19"/>
      <c r="BQ27" s="19"/>
      <c r="BR27" s="19"/>
      <c r="BS27" s="19"/>
    </row>
    <row r="28" spans="1:71" s="20" customFormat="1" ht="12.75" x14ac:dyDescent="0.2">
      <c r="A28" s="21"/>
      <c r="B28" s="18" t="s">
        <v>24</v>
      </c>
      <c r="C28" s="40">
        <f t="shared" si="4"/>
        <v>3846065</v>
      </c>
      <c r="D28" s="41">
        <v>3655202</v>
      </c>
      <c r="E28" s="42">
        <v>190863</v>
      </c>
      <c r="F28" s="43">
        <f t="shared" si="5"/>
        <v>3844572</v>
      </c>
      <c r="G28" s="29">
        <v>3653709</v>
      </c>
      <c r="H28" s="30">
        <v>190863</v>
      </c>
      <c r="I28" s="44">
        <f t="shared" si="6"/>
        <v>903296</v>
      </c>
      <c r="J28" s="67">
        <v>818173</v>
      </c>
      <c r="K28" s="68">
        <v>85123</v>
      </c>
      <c r="L28" s="45">
        <f t="shared" si="18"/>
        <v>0.23495359171319979</v>
      </c>
      <c r="M28" s="33">
        <f t="shared" si="19"/>
        <v>0.22392943718287361</v>
      </c>
      <c r="N28" s="34">
        <f t="shared" si="20"/>
        <v>0.44599005569439859</v>
      </c>
      <c r="O28" s="44">
        <f t="shared" si="9"/>
        <v>281148</v>
      </c>
      <c r="P28" s="67">
        <v>238373</v>
      </c>
      <c r="Q28" s="68">
        <v>42775</v>
      </c>
      <c r="R28" s="45">
        <f t="shared" ref="R28" si="27">O28/I28</f>
        <v>0.31124681167634971</v>
      </c>
      <c r="S28" s="33">
        <f t="shared" ref="S28" si="28">P28/J28</f>
        <v>0.29134791786089248</v>
      </c>
      <c r="T28" s="34">
        <f t="shared" ref="T28" si="29">Q28/K28</f>
        <v>0.50250813528658533</v>
      </c>
      <c r="U28" s="43">
        <f t="shared" si="11"/>
        <v>3602421</v>
      </c>
      <c r="V28" s="29">
        <f t="shared" si="24"/>
        <v>3462378</v>
      </c>
      <c r="W28" s="35">
        <f t="shared" si="25"/>
        <v>140043</v>
      </c>
      <c r="X28" s="144" t="s">
        <v>43</v>
      </c>
      <c r="Y28" s="86" t="s">
        <v>43</v>
      </c>
      <c r="Z28" s="46">
        <f t="shared" si="26"/>
        <v>0</v>
      </c>
      <c r="AA28" s="37">
        <v>0</v>
      </c>
      <c r="AB28" s="38">
        <v>0</v>
      </c>
      <c r="AC28" s="46">
        <v>0</v>
      </c>
      <c r="AD28" s="37">
        <v>0</v>
      </c>
      <c r="AE28" s="39">
        <v>0</v>
      </c>
      <c r="AF28" s="43">
        <f t="shared" si="16"/>
        <v>242151</v>
      </c>
      <c r="AG28" s="29">
        <v>191331</v>
      </c>
      <c r="AH28" s="30">
        <v>50820</v>
      </c>
      <c r="AI28" s="43">
        <f t="shared" si="2"/>
        <v>1733546</v>
      </c>
      <c r="AJ28" s="29">
        <v>1615742</v>
      </c>
      <c r="AK28" s="30">
        <v>117804</v>
      </c>
      <c r="AL28" s="43">
        <f t="shared" si="3"/>
        <v>115478</v>
      </c>
      <c r="AM28" s="29">
        <v>81748</v>
      </c>
      <c r="AN28" s="35">
        <v>33730</v>
      </c>
      <c r="AO28" s="16"/>
      <c r="AP28" s="16"/>
      <c r="AQ28" s="66"/>
      <c r="AR28" s="66"/>
      <c r="AS28" s="16"/>
      <c r="AT28" s="16"/>
      <c r="AU28" s="66"/>
      <c r="AV28" s="66"/>
      <c r="AW28" s="16"/>
      <c r="AX28" s="16"/>
      <c r="AY28" s="16"/>
      <c r="AZ28" s="19"/>
      <c r="BA28" s="19"/>
      <c r="BB28" s="19"/>
      <c r="BC28" s="19"/>
      <c r="BD28" s="19"/>
      <c r="BE28" s="19"/>
      <c r="BF28" s="19"/>
      <c r="BG28" s="19"/>
      <c r="BH28" s="19"/>
      <c r="BI28" s="19"/>
      <c r="BJ28" s="19"/>
      <c r="BK28" s="19"/>
      <c r="BL28" s="19"/>
      <c r="BM28" s="19"/>
      <c r="BN28" s="19"/>
      <c r="BO28" s="19"/>
      <c r="BP28" s="19"/>
      <c r="BQ28" s="19"/>
      <c r="BR28" s="19"/>
      <c r="BS28" s="19"/>
    </row>
    <row r="29" spans="1:71" s="20" customFormat="1" ht="12.75" x14ac:dyDescent="0.2">
      <c r="A29" s="21"/>
      <c r="B29" s="18" t="s">
        <v>25</v>
      </c>
      <c r="C29" s="40">
        <f t="shared" si="4"/>
        <v>3857085</v>
      </c>
      <c r="D29" s="41">
        <v>3666219</v>
      </c>
      <c r="E29" s="42">
        <v>190866</v>
      </c>
      <c r="F29" s="43">
        <f t="shared" si="5"/>
        <v>3855580</v>
      </c>
      <c r="G29" s="29">
        <v>3664714</v>
      </c>
      <c r="H29" s="30">
        <v>190866</v>
      </c>
      <c r="I29" s="44">
        <f t="shared" si="6"/>
        <v>915041</v>
      </c>
      <c r="J29" s="67">
        <v>829136</v>
      </c>
      <c r="K29" s="68">
        <v>85905</v>
      </c>
      <c r="L29" s="45">
        <f t="shared" si="18"/>
        <v>0.23732901405236048</v>
      </c>
      <c r="M29" s="33">
        <f t="shared" si="19"/>
        <v>0.22624848760367111</v>
      </c>
      <c r="N29" s="34">
        <f t="shared" si="20"/>
        <v>0.45008016095061459</v>
      </c>
      <c r="O29" s="44">
        <f t="shared" si="9"/>
        <v>288072</v>
      </c>
      <c r="P29" s="67">
        <v>244645</v>
      </c>
      <c r="Q29" s="68">
        <v>43427</v>
      </c>
      <c r="R29" s="45">
        <f t="shared" ref="R29:R32" si="30">O29/I29</f>
        <v>0.31481868025585741</v>
      </c>
      <c r="S29" s="33">
        <f t="shared" ref="S29:S32" si="31">P29/J29</f>
        <v>0.29506015900889598</v>
      </c>
      <c r="T29" s="34">
        <f t="shared" ref="T29:T32" si="32">Q29/K29</f>
        <v>0.50552354344915895</v>
      </c>
      <c r="U29" s="43">
        <f t="shared" si="11"/>
        <v>3615814</v>
      </c>
      <c r="V29" s="29">
        <f t="shared" si="24"/>
        <v>3476184</v>
      </c>
      <c r="W29" s="35">
        <f t="shared" si="25"/>
        <v>139630</v>
      </c>
      <c r="X29" s="144" t="s">
        <v>43</v>
      </c>
      <c r="Y29" s="86" t="s">
        <v>43</v>
      </c>
      <c r="Z29" s="46">
        <f t="shared" ref="Z29:Z32" si="33">AA29+AB29</f>
        <v>0</v>
      </c>
      <c r="AA29" s="37">
        <v>0</v>
      </c>
      <c r="AB29" s="38">
        <v>0</v>
      </c>
      <c r="AC29" s="46">
        <v>0</v>
      </c>
      <c r="AD29" s="37">
        <v>0</v>
      </c>
      <c r="AE29" s="39">
        <v>0</v>
      </c>
      <c r="AF29" s="43">
        <f t="shared" si="16"/>
        <v>239766</v>
      </c>
      <c r="AG29" s="29">
        <v>188530</v>
      </c>
      <c r="AH29" s="30">
        <v>51236</v>
      </c>
      <c r="AI29" s="43">
        <f t="shared" si="2"/>
        <v>1737093</v>
      </c>
      <c r="AJ29" s="29">
        <v>1619269</v>
      </c>
      <c r="AK29" s="30">
        <v>117824</v>
      </c>
      <c r="AL29" s="43">
        <f t="shared" si="3"/>
        <v>115132</v>
      </c>
      <c r="AM29" s="29">
        <v>81136</v>
      </c>
      <c r="AN29" s="35">
        <v>33996</v>
      </c>
      <c r="AO29" s="16"/>
      <c r="AP29" s="16"/>
      <c r="AQ29" s="66"/>
      <c r="AR29" s="66"/>
      <c r="AS29" s="16"/>
      <c r="AT29" s="16"/>
      <c r="AU29" s="66"/>
      <c r="AV29" s="66"/>
      <c r="AW29" s="16"/>
      <c r="AX29" s="16"/>
      <c r="AY29" s="16"/>
      <c r="AZ29" s="19"/>
      <c r="BA29" s="19"/>
      <c r="BB29" s="19"/>
      <c r="BC29" s="19"/>
      <c r="BD29" s="19"/>
      <c r="BE29" s="19"/>
      <c r="BF29" s="19"/>
      <c r="BG29" s="19"/>
      <c r="BH29" s="19"/>
      <c r="BI29" s="19"/>
      <c r="BJ29" s="19"/>
      <c r="BK29" s="19"/>
      <c r="BL29" s="19"/>
      <c r="BM29" s="19"/>
      <c r="BN29" s="19"/>
      <c r="BO29" s="19"/>
      <c r="BP29" s="19"/>
      <c r="BQ29" s="19"/>
      <c r="BR29" s="19"/>
      <c r="BS29" s="19"/>
    </row>
    <row r="30" spans="1:71" s="20" customFormat="1" ht="12.75" x14ac:dyDescent="0.2">
      <c r="A30" s="21"/>
      <c r="B30" s="18" t="s">
        <v>26</v>
      </c>
      <c r="C30" s="40">
        <f t="shared" ref="C30:C40" si="34">D30+E30</f>
        <v>3864297</v>
      </c>
      <c r="D30" s="41">
        <v>3674349</v>
      </c>
      <c r="E30" s="42">
        <v>189948</v>
      </c>
      <c r="F30" s="43">
        <f t="shared" ref="F30:F47" si="35">G30+H30</f>
        <v>3862773</v>
      </c>
      <c r="G30" s="29">
        <v>3672825</v>
      </c>
      <c r="H30" s="30">
        <v>189948</v>
      </c>
      <c r="I30" s="44">
        <f t="shared" ref="I30:I47" si="36">J30+K30</f>
        <v>924972</v>
      </c>
      <c r="J30" s="67">
        <v>838528</v>
      </c>
      <c r="K30" s="68">
        <v>86444</v>
      </c>
      <c r="L30" s="45">
        <f t="shared" si="18"/>
        <v>0.23945802665598004</v>
      </c>
      <c r="M30" s="33">
        <f t="shared" si="19"/>
        <v>0.22830600423379824</v>
      </c>
      <c r="N30" s="34">
        <f t="shared" si="20"/>
        <v>0.45509297281361216</v>
      </c>
      <c r="O30" s="44">
        <f t="shared" ref="O30:O47" si="37">P30+Q30</f>
        <v>293124</v>
      </c>
      <c r="P30" s="67">
        <v>249305</v>
      </c>
      <c r="Q30" s="68">
        <v>43819</v>
      </c>
      <c r="R30" s="45">
        <f t="shared" si="30"/>
        <v>0.31690040347167264</v>
      </c>
      <c r="S30" s="33">
        <f t="shared" si="31"/>
        <v>0.29731267172950693</v>
      </c>
      <c r="T30" s="34">
        <f t="shared" si="32"/>
        <v>0.50690620517329132</v>
      </c>
      <c r="U30" s="43">
        <f t="shared" ref="U30:U41" si="38">V30+W30</f>
        <v>3616565</v>
      </c>
      <c r="V30" s="29">
        <f t="shared" si="24"/>
        <v>3476454</v>
      </c>
      <c r="W30" s="35">
        <f t="shared" si="25"/>
        <v>140111</v>
      </c>
      <c r="X30" s="144" t="s">
        <v>43</v>
      </c>
      <c r="Y30" s="86" t="s">
        <v>43</v>
      </c>
      <c r="Z30" s="46">
        <f t="shared" si="33"/>
        <v>0</v>
      </c>
      <c r="AA30" s="37">
        <v>0</v>
      </c>
      <c r="AB30" s="38">
        <v>0</v>
      </c>
      <c r="AC30" s="46">
        <v>0</v>
      </c>
      <c r="AD30" s="37">
        <v>0</v>
      </c>
      <c r="AE30" s="39">
        <v>0</v>
      </c>
      <c r="AF30" s="43">
        <f t="shared" ref="AF30:AF47" si="39">AG30+AH30</f>
        <v>246208</v>
      </c>
      <c r="AG30" s="29">
        <v>196371</v>
      </c>
      <c r="AH30" s="30">
        <v>49837</v>
      </c>
      <c r="AI30" s="43">
        <f t="shared" ref="AI30:AI47" si="40">AJ30+AK30</f>
        <v>1739594</v>
      </c>
      <c r="AJ30" s="29">
        <v>1622343</v>
      </c>
      <c r="AK30" s="30">
        <v>117251</v>
      </c>
      <c r="AL30" s="43">
        <f t="shared" ref="AL30:AL47" si="41">AM30+AN30</f>
        <v>117706</v>
      </c>
      <c r="AM30" s="29">
        <v>84454</v>
      </c>
      <c r="AN30" s="35">
        <v>33252</v>
      </c>
      <c r="AO30" s="16"/>
      <c r="AP30" s="16"/>
      <c r="AQ30" s="66"/>
      <c r="AR30" s="66"/>
      <c r="AS30" s="16"/>
      <c r="AT30" s="16"/>
      <c r="AU30" s="66"/>
      <c r="AV30" s="66"/>
      <c r="AW30" s="16"/>
      <c r="AX30" s="16"/>
      <c r="AY30" s="16"/>
      <c r="AZ30" s="19"/>
      <c r="BA30" s="19"/>
      <c r="BB30" s="19"/>
      <c r="BC30" s="19"/>
      <c r="BD30" s="19"/>
      <c r="BE30" s="19"/>
      <c r="BF30" s="19"/>
      <c r="BG30" s="19"/>
      <c r="BH30" s="19"/>
      <c r="BI30" s="19"/>
      <c r="BJ30" s="19"/>
      <c r="BK30" s="19"/>
      <c r="BL30" s="19"/>
      <c r="BM30" s="19"/>
      <c r="BN30" s="19"/>
      <c r="BO30" s="19"/>
      <c r="BP30" s="19"/>
      <c r="BQ30" s="19"/>
      <c r="BR30" s="19"/>
      <c r="BS30" s="19"/>
    </row>
    <row r="31" spans="1:71" s="20" customFormat="1" ht="12.75" x14ac:dyDescent="0.2">
      <c r="A31" s="21"/>
      <c r="B31" s="18" t="s">
        <v>27</v>
      </c>
      <c r="C31" s="40">
        <f t="shared" si="34"/>
        <v>3874398</v>
      </c>
      <c r="D31" s="41">
        <v>3684370</v>
      </c>
      <c r="E31" s="42">
        <v>190028</v>
      </c>
      <c r="F31" s="43">
        <f t="shared" si="35"/>
        <v>3872867</v>
      </c>
      <c r="G31" s="29">
        <v>3682839</v>
      </c>
      <c r="H31" s="30">
        <v>190028</v>
      </c>
      <c r="I31" s="44">
        <f t="shared" si="36"/>
        <v>936875</v>
      </c>
      <c r="J31" s="67">
        <v>849840</v>
      </c>
      <c r="K31" s="68">
        <v>87035</v>
      </c>
      <c r="L31" s="45">
        <f t="shared" si="18"/>
        <v>0.24190735184038079</v>
      </c>
      <c r="M31" s="33">
        <f t="shared" si="19"/>
        <v>0.23075676129203584</v>
      </c>
      <c r="N31" s="34">
        <f t="shared" si="20"/>
        <v>0.45801145094407142</v>
      </c>
      <c r="O31" s="44">
        <f t="shared" si="37"/>
        <v>298203</v>
      </c>
      <c r="P31" s="67">
        <v>253933</v>
      </c>
      <c r="Q31" s="68">
        <v>44270</v>
      </c>
      <c r="R31" s="45">
        <f t="shared" si="30"/>
        <v>0.3182953969312875</v>
      </c>
      <c r="S31" s="33">
        <f t="shared" si="31"/>
        <v>0.29880095076720325</v>
      </c>
      <c r="T31" s="34">
        <f t="shared" si="32"/>
        <v>0.50864594703280286</v>
      </c>
      <c r="U31" s="43">
        <f t="shared" si="38"/>
        <v>3633794</v>
      </c>
      <c r="V31" s="29">
        <f t="shared" si="24"/>
        <v>3492683</v>
      </c>
      <c r="W31" s="35">
        <f t="shared" si="25"/>
        <v>141111</v>
      </c>
      <c r="X31" s="144" t="s">
        <v>43</v>
      </c>
      <c r="Y31" s="86" t="s">
        <v>43</v>
      </c>
      <c r="Z31" s="46">
        <f t="shared" si="33"/>
        <v>0</v>
      </c>
      <c r="AA31" s="37">
        <v>0</v>
      </c>
      <c r="AB31" s="38">
        <v>0</v>
      </c>
      <c r="AC31" s="46">
        <v>0</v>
      </c>
      <c r="AD31" s="37">
        <v>0</v>
      </c>
      <c r="AE31" s="39">
        <v>0</v>
      </c>
      <c r="AF31" s="43">
        <f t="shared" si="39"/>
        <v>239073</v>
      </c>
      <c r="AG31" s="29">
        <v>190156</v>
      </c>
      <c r="AH31" s="30">
        <v>48917</v>
      </c>
      <c r="AI31" s="43">
        <f t="shared" si="40"/>
        <v>1742842</v>
      </c>
      <c r="AJ31" s="29">
        <v>1625528</v>
      </c>
      <c r="AK31" s="30">
        <v>117314</v>
      </c>
      <c r="AL31" s="43">
        <f t="shared" si="41"/>
        <v>114396</v>
      </c>
      <c r="AM31" s="29">
        <v>81764</v>
      </c>
      <c r="AN31" s="35">
        <v>32632</v>
      </c>
      <c r="AO31" s="16"/>
      <c r="AP31" s="16"/>
      <c r="AQ31" s="66"/>
      <c r="AR31" s="66"/>
      <c r="AS31" s="16"/>
      <c r="AT31" s="16"/>
      <c r="AU31" s="66"/>
      <c r="AV31" s="66"/>
      <c r="AW31" s="16"/>
      <c r="AX31" s="16"/>
      <c r="AY31" s="16"/>
      <c r="AZ31" s="19"/>
      <c r="BA31" s="19"/>
      <c r="BB31" s="19"/>
      <c r="BC31" s="19"/>
      <c r="BD31" s="19"/>
      <c r="BE31" s="19"/>
      <c r="BF31" s="19"/>
      <c r="BG31" s="19"/>
      <c r="BH31" s="19"/>
      <c r="BI31" s="19"/>
      <c r="BJ31" s="19"/>
      <c r="BK31" s="19"/>
      <c r="BL31" s="19"/>
      <c r="BM31" s="19"/>
      <c r="BN31" s="19"/>
      <c r="BO31" s="19"/>
      <c r="BP31" s="19"/>
      <c r="BQ31" s="19"/>
      <c r="BR31" s="19"/>
      <c r="BS31" s="19"/>
    </row>
    <row r="32" spans="1:71" s="20" customFormat="1" ht="12.75" x14ac:dyDescent="0.2">
      <c r="A32" s="21"/>
      <c r="B32" s="18" t="s">
        <v>28</v>
      </c>
      <c r="C32" s="40">
        <f t="shared" si="34"/>
        <v>3882575</v>
      </c>
      <c r="D32" s="41">
        <v>3693333</v>
      </c>
      <c r="E32" s="42">
        <v>189242</v>
      </c>
      <c r="F32" s="43">
        <f t="shared" si="35"/>
        <v>3881034</v>
      </c>
      <c r="G32" s="29">
        <v>3691792</v>
      </c>
      <c r="H32" s="30">
        <v>189242</v>
      </c>
      <c r="I32" s="44">
        <f t="shared" si="36"/>
        <v>951454</v>
      </c>
      <c r="J32" s="67">
        <v>863427</v>
      </c>
      <c r="K32" s="68">
        <v>88027</v>
      </c>
      <c r="L32" s="45">
        <f t="shared" si="18"/>
        <v>0.2451547706101003</v>
      </c>
      <c r="M32" s="33">
        <f t="shared" si="19"/>
        <v>0.23387747738767514</v>
      </c>
      <c r="N32" s="34">
        <f t="shared" si="20"/>
        <v>0.46515572653005149</v>
      </c>
      <c r="O32" s="44">
        <f t="shared" si="37"/>
        <v>307127</v>
      </c>
      <c r="P32" s="67">
        <v>261845</v>
      </c>
      <c r="Q32" s="68">
        <v>45282</v>
      </c>
      <c r="R32" s="45">
        <f t="shared" si="30"/>
        <v>0.32279752883481494</v>
      </c>
      <c r="S32" s="33">
        <f t="shared" si="31"/>
        <v>0.30326246457430678</v>
      </c>
      <c r="T32" s="34">
        <f t="shared" si="32"/>
        <v>0.51441035136946622</v>
      </c>
      <c r="U32" s="43">
        <f t="shared" si="38"/>
        <v>3645405</v>
      </c>
      <c r="V32" s="29">
        <f t="shared" si="24"/>
        <v>3503730</v>
      </c>
      <c r="W32" s="35">
        <f t="shared" si="25"/>
        <v>141675</v>
      </c>
      <c r="X32" s="144" t="s">
        <v>43</v>
      </c>
      <c r="Y32" s="86" t="s">
        <v>43</v>
      </c>
      <c r="Z32" s="46">
        <f t="shared" si="33"/>
        <v>0</v>
      </c>
      <c r="AA32" s="37">
        <v>0</v>
      </c>
      <c r="AB32" s="38">
        <v>0</v>
      </c>
      <c r="AC32" s="46">
        <v>0</v>
      </c>
      <c r="AD32" s="37">
        <v>0</v>
      </c>
      <c r="AE32" s="39">
        <v>0</v>
      </c>
      <c r="AF32" s="43">
        <f t="shared" si="39"/>
        <v>235629</v>
      </c>
      <c r="AG32" s="29">
        <v>188062</v>
      </c>
      <c r="AH32" s="30">
        <v>47567</v>
      </c>
      <c r="AI32" s="43">
        <f t="shared" si="40"/>
        <v>1746195</v>
      </c>
      <c r="AJ32" s="29">
        <v>1629406</v>
      </c>
      <c r="AK32" s="30">
        <v>116789</v>
      </c>
      <c r="AL32" s="43">
        <f t="shared" si="41"/>
        <v>112491</v>
      </c>
      <c r="AM32" s="29">
        <v>80870</v>
      </c>
      <c r="AN32" s="35">
        <v>31621</v>
      </c>
      <c r="AO32" s="16"/>
      <c r="AP32" s="16"/>
      <c r="AQ32" s="66"/>
      <c r="AR32" s="66"/>
      <c r="AS32" s="16"/>
      <c r="AT32" s="16"/>
      <c r="AU32" s="66"/>
      <c r="AV32" s="66"/>
      <c r="AW32" s="16"/>
      <c r="AX32" s="16"/>
      <c r="AY32" s="16"/>
      <c r="AZ32" s="19"/>
      <c r="BA32" s="19"/>
      <c r="BB32" s="19"/>
      <c r="BC32" s="19"/>
      <c r="BD32" s="19"/>
      <c r="BE32" s="19"/>
      <c r="BF32" s="19"/>
      <c r="BG32" s="19"/>
      <c r="BH32" s="19"/>
      <c r="BI32" s="19"/>
      <c r="BJ32" s="19"/>
      <c r="BK32" s="19"/>
      <c r="BL32" s="19"/>
      <c r="BM32" s="19"/>
      <c r="BN32" s="19"/>
      <c r="BO32" s="19"/>
      <c r="BP32" s="19"/>
      <c r="BQ32" s="19"/>
      <c r="BR32" s="19"/>
      <c r="BS32" s="19"/>
    </row>
    <row r="33" spans="1:71" s="20" customFormat="1" ht="12.75" x14ac:dyDescent="0.2">
      <c r="A33" s="21"/>
      <c r="B33" s="18" t="s">
        <v>29</v>
      </c>
      <c r="C33" s="40">
        <f t="shared" si="34"/>
        <v>3890495</v>
      </c>
      <c r="D33" s="41">
        <f>G33+1557</f>
        <v>3701503</v>
      </c>
      <c r="E33" s="42">
        <v>188992</v>
      </c>
      <c r="F33" s="43">
        <f t="shared" si="35"/>
        <v>3888938</v>
      </c>
      <c r="G33" s="29">
        <v>3699946</v>
      </c>
      <c r="H33" s="30">
        <v>188992</v>
      </c>
      <c r="I33" s="44">
        <f t="shared" si="36"/>
        <v>964628</v>
      </c>
      <c r="J33" s="67">
        <v>876480</v>
      </c>
      <c r="K33" s="68">
        <v>88148</v>
      </c>
      <c r="L33" s="45">
        <f t="shared" si="18"/>
        <v>0.24804406755777542</v>
      </c>
      <c r="M33" s="33">
        <f t="shared" ref="M33" si="42">J33/G33</f>
        <v>0.23688994379917977</v>
      </c>
      <c r="N33" s="34">
        <f t="shared" ref="N33" si="43">K33/H33</f>
        <v>0.46641127666779547</v>
      </c>
      <c r="O33" s="44">
        <f t="shared" si="37"/>
        <v>313824</v>
      </c>
      <c r="P33" s="67">
        <v>268798</v>
      </c>
      <c r="Q33" s="68">
        <v>45026</v>
      </c>
      <c r="R33" s="45">
        <f t="shared" ref="R33:R34" si="44">O33/I33</f>
        <v>0.32533163043162755</v>
      </c>
      <c r="S33" s="33">
        <f t="shared" ref="S33:S34" si="45">P33/J33</f>
        <v>0.30667898868200072</v>
      </c>
      <c r="T33" s="34">
        <f t="shared" ref="T33:T34" si="46">Q33/K33</f>
        <v>0.51080001815129106</v>
      </c>
      <c r="U33" s="43">
        <f t="shared" si="38"/>
        <v>3655455</v>
      </c>
      <c r="V33" s="29">
        <f t="shared" si="24"/>
        <v>3512717</v>
      </c>
      <c r="W33" s="35">
        <f t="shared" si="25"/>
        <v>142738</v>
      </c>
      <c r="X33" s="144" t="s">
        <v>43</v>
      </c>
      <c r="Y33" s="86" t="s">
        <v>43</v>
      </c>
      <c r="Z33" s="46">
        <f t="shared" ref="Z33:Z35" si="47">AA33+AB33</f>
        <v>0</v>
      </c>
      <c r="AA33" s="37">
        <v>0</v>
      </c>
      <c r="AB33" s="38">
        <v>0</v>
      </c>
      <c r="AC33" s="46">
        <v>0</v>
      </c>
      <c r="AD33" s="37">
        <v>0</v>
      </c>
      <c r="AE33" s="39">
        <v>0</v>
      </c>
      <c r="AF33" s="43">
        <f t="shared" si="39"/>
        <v>233483</v>
      </c>
      <c r="AG33" s="29">
        <v>187229</v>
      </c>
      <c r="AH33" s="30">
        <v>46254</v>
      </c>
      <c r="AI33" s="43">
        <f t="shared" si="40"/>
        <v>1749729</v>
      </c>
      <c r="AJ33" s="29">
        <v>1633061</v>
      </c>
      <c r="AK33" s="30">
        <v>116668</v>
      </c>
      <c r="AL33" s="43">
        <f t="shared" si="41"/>
        <v>111258</v>
      </c>
      <c r="AM33" s="29">
        <v>80409</v>
      </c>
      <c r="AN33" s="35">
        <v>30849</v>
      </c>
      <c r="AO33" s="16"/>
      <c r="AP33" s="16"/>
      <c r="AQ33" s="66"/>
      <c r="AR33" s="66"/>
      <c r="AS33" s="16"/>
      <c r="AT33" s="16"/>
      <c r="AU33" s="66"/>
      <c r="AV33" s="66"/>
      <c r="AW33" s="16"/>
      <c r="AX33" s="16"/>
      <c r="AY33" s="16"/>
      <c r="AZ33" s="19"/>
      <c r="BA33" s="19"/>
      <c r="BB33" s="19"/>
      <c r="BC33" s="19"/>
      <c r="BD33" s="19"/>
      <c r="BE33" s="19"/>
      <c r="BF33" s="19"/>
      <c r="BG33" s="19"/>
      <c r="BH33" s="19"/>
      <c r="BI33" s="19"/>
      <c r="BJ33" s="19"/>
      <c r="BK33" s="19"/>
      <c r="BL33" s="19"/>
      <c r="BM33" s="19"/>
      <c r="BN33" s="19"/>
      <c r="BO33" s="19"/>
      <c r="BP33" s="19"/>
      <c r="BQ33" s="19"/>
      <c r="BR33" s="19"/>
      <c r="BS33" s="19"/>
    </row>
    <row r="34" spans="1:71" s="20" customFormat="1" ht="12.75" x14ac:dyDescent="0.2">
      <c r="A34" s="21"/>
      <c r="B34" s="80" t="s">
        <v>37</v>
      </c>
      <c r="C34" s="40">
        <f t="shared" si="34"/>
        <v>3895795</v>
      </c>
      <c r="D34" s="41">
        <v>3706781</v>
      </c>
      <c r="E34" s="42">
        <v>189014</v>
      </c>
      <c r="F34" s="43">
        <f t="shared" si="35"/>
        <v>3894220</v>
      </c>
      <c r="G34" s="29">
        <v>3705206</v>
      </c>
      <c r="H34" s="30">
        <v>189014</v>
      </c>
      <c r="I34" s="44">
        <f t="shared" si="36"/>
        <v>980390</v>
      </c>
      <c r="J34" s="67">
        <v>891677</v>
      </c>
      <c r="K34" s="68">
        <v>88713</v>
      </c>
      <c r="L34" s="45">
        <f t="shared" ref="L34:L35" si="48">I34/F34</f>
        <v>0.25175516534761777</v>
      </c>
      <c r="M34" s="33">
        <f t="shared" ref="M34:M35" si="49">J34/G34</f>
        <v>0.24065517544773488</v>
      </c>
      <c r="N34" s="34">
        <f t="shared" ref="N34:N35" si="50">K34/H34</f>
        <v>0.46934618599680444</v>
      </c>
      <c r="O34" s="44">
        <f t="shared" si="37"/>
        <v>322371</v>
      </c>
      <c r="P34" s="67">
        <v>276804</v>
      </c>
      <c r="Q34" s="68">
        <v>45567</v>
      </c>
      <c r="R34" s="45">
        <f t="shared" si="44"/>
        <v>0.32881914340211549</v>
      </c>
      <c r="S34" s="33">
        <f t="shared" si="45"/>
        <v>0.31043079500760928</v>
      </c>
      <c r="T34" s="34">
        <f t="shared" si="46"/>
        <v>0.51364512529167095</v>
      </c>
      <c r="U34" s="43">
        <f t="shared" si="38"/>
        <v>3661126</v>
      </c>
      <c r="V34" s="29">
        <f t="shared" si="24"/>
        <v>3517503</v>
      </c>
      <c r="W34" s="35">
        <f t="shared" si="25"/>
        <v>143623</v>
      </c>
      <c r="X34" s="144" t="s">
        <v>43</v>
      </c>
      <c r="Y34" s="86" t="s">
        <v>43</v>
      </c>
      <c r="Z34" s="46">
        <f t="shared" si="47"/>
        <v>0</v>
      </c>
      <c r="AA34" s="37">
        <v>0</v>
      </c>
      <c r="AB34" s="38">
        <v>0</v>
      </c>
      <c r="AC34" s="46">
        <v>0</v>
      </c>
      <c r="AD34" s="37">
        <v>0</v>
      </c>
      <c r="AE34" s="39">
        <v>0</v>
      </c>
      <c r="AF34" s="43">
        <f t="shared" si="39"/>
        <v>233094</v>
      </c>
      <c r="AG34" s="29">
        <v>187703</v>
      </c>
      <c r="AH34" s="30">
        <v>45391</v>
      </c>
      <c r="AI34" s="43">
        <f t="shared" si="40"/>
        <v>1751188</v>
      </c>
      <c r="AJ34" s="29">
        <v>1634677</v>
      </c>
      <c r="AK34" s="30">
        <v>116511</v>
      </c>
      <c r="AL34" s="43">
        <f t="shared" si="41"/>
        <v>110599</v>
      </c>
      <c r="AM34" s="29">
        <v>80381</v>
      </c>
      <c r="AN34" s="35">
        <v>30218</v>
      </c>
      <c r="AO34" s="16"/>
      <c r="AP34" s="16"/>
      <c r="AQ34" s="66"/>
      <c r="AR34" s="66"/>
      <c r="AS34" s="16"/>
      <c r="AT34" s="16"/>
      <c r="AU34" s="66"/>
      <c r="AV34" s="66"/>
      <c r="AW34" s="16"/>
      <c r="AX34" s="16"/>
      <c r="AY34" s="16"/>
      <c r="AZ34" s="19"/>
      <c r="BA34" s="19"/>
      <c r="BB34" s="19"/>
      <c r="BC34" s="19"/>
      <c r="BD34" s="19"/>
      <c r="BE34" s="19"/>
      <c r="BF34" s="19"/>
      <c r="BG34" s="19"/>
      <c r="BH34" s="19"/>
      <c r="BI34" s="19"/>
      <c r="BJ34" s="19"/>
      <c r="BK34" s="19"/>
      <c r="BL34" s="19"/>
      <c r="BM34" s="19"/>
      <c r="BN34" s="19"/>
      <c r="BO34" s="19"/>
      <c r="BP34" s="19"/>
      <c r="BQ34" s="19"/>
      <c r="BR34" s="19"/>
      <c r="BS34" s="19"/>
    </row>
    <row r="35" spans="1:71" s="19" customFormat="1" ht="13.5" thickBot="1" x14ac:dyDescent="0.25">
      <c r="A35" s="22"/>
      <c r="B35" s="23" t="s">
        <v>30</v>
      </c>
      <c r="C35" s="47">
        <f t="shared" si="34"/>
        <v>3860229</v>
      </c>
      <c r="D35" s="48">
        <v>3671611</v>
      </c>
      <c r="E35" s="49">
        <v>188618</v>
      </c>
      <c r="F35" s="50">
        <f t="shared" si="35"/>
        <v>3858644</v>
      </c>
      <c r="G35" s="51">
        <v>3670026</v>
      </c>
      <c r="H35" s="52">
        <v>188618</v>
      </c>
      <c r="I35" s="53">
        <f t="shared" si="36"/>
        <v>978227</v>
      </c>
      <c r="J35" s="51">
        <v>889212</v>
      </c>
      <c r="K35" s="52">
        <v>89015</v>
      </c>
      <c r="L35" s="54">
        <f t="shared" si="48"/>
        <v>0.25351574283608441</v>
      </c>
      <c r="M35" s="55">
        <f t="shared" si="49"/>
        <v>0.24229038159402685</v>
      </c>
      <c r="N35" s="56">
        <f t="shared" si="50"/>
        <v>0.47193268935096333</v>
      </c>
      <c r="O35" s="53">
        <f t="shared" si="37"/>
        <v>326689</v>
      </c>
      <c r="P35" s="69">
        <v>280751</v>
      </c>
      <c r="Q35" s="70">
        <v>45938</v>
      </c>
      <c r="R35" s="54">
        <f t="shared" ref="R35:R38" si="51">O35/I35</f>
        <v>0.33396031800389891</v>
      </c>
      <c r="S35" s="55">
        <f t="shared" ref="S35:S38" si="52">P35/J35</f>
        <v>0.31573010710606697</v>
      </c>
      <c r="T35" s="56">
        <f t="shared" ref="T35:T38" si="53">Q35/K35</f>
        <v>0.51607032522608554</v>
      </c>
      <c r="U35" s="50">
        <f t="shared" si="38"/>
        <v>3624713</v>
      </c>
      <c r="V35" s="51">
        <f t="shared" si="24"/>
        <v>3481526</v>
      </c>
      <c r="W35" s="57">
        <f t="shared" si="25"/>
        <v>143187</v>
      </c>
      <c r="X35" s="145" t="s">
        <v>43</v>
      </c>
      <c r="Y35" s="104" t="s">
        <v>43</v>
      </c>
      <c r="Z35" s="58">
        <f t="shared" si="47"/>
        <v>0</v>
      </c>
      <c r="AA35" s="59">
        <v>0</v>
      </c>
      <c r="AB35" s="60">
        <v>0</v>
      </c>
      <c r="AC35" s="58">
        <v>0</v>
      </c>
      <c r="AD35" s="59">
        <v>0</v>
      </c>
      <c r="AE35" s="61">
        <v>0</v>
      </c>
      <c r="AF35" s="50">
        <f t="shared" si="39"/>
        <v>233931</v>
      </c>
      <c r="AG35" s="51">
        <v>188500</v>
      </c>
      <c r="AH35" s="52">
        <v>45431</v>
      </c>
      <c r="AI35" s="50">
        <f t="shared" si="40"/>
        <v>1751857</v>
      </c>
      <c r="AJ35" s="51">
        <v>1635544</v>
      </c>
      <c r="AK35" s="52">
        <v>116313</v>
      </c>
      <c r="AL35" s="50">
        <f t="shared" si="41"/>
        <v>110727</v>
      </c>
      <c r="AM35" s="51">
        <v>80462</v>
      </c>
      <c r="AN35" s="57">
        <v>30265</v>
      </c>
      <c r="AO35" s="16"/>
      <c r="AP35" s="16"/>
      <c r="AQ35" s="66"/>
      <c r="AR35" s="66"/>
      <c r="AS35" s="16"/>
      <c r="AT35" s="16"/>
      <c r="AU35" s="66"/>
      <c r="AV35" s="66"/>
      <c r="AW35" s="16"/>
      <c r="AX35" s="16"/>
      <c r="AY35" s="16"/>
    </row>
    <row r="36" spans="1:71" s="20" customFormat="1" ht="12.75" x14ac:dyDescent="0.2">
      <c r="A36" s="17">
        <v>2018</v>
      </c>
      <c r="B36" s="18" t="s">
        <v>20</v>
      </c>
      <c r="C36" s="25">
        <f t="shared" si="34"/>
        <v>3865266</v>
      </c>
      <c r="D36" s="26">
        <f>G36+1603</f>
        <v>3676372</v>
      </c>
      <c r="E36" s="27">
        <f t="shared" ref="E36:E44" si="54">H36+97</f>
        <v>188894</v>
      </c>
      <c r="F36" s="28">
        <f t="shared" si="35"/>
        <v>3863566</v>
      </c>
      <c r="G36" s="29">
        <v>3674769</v>
      </c>
      <c r="H36" s="30">
        <v>188797</v>
      </c>
      <c r="I36" s="31">
        <f t="shared" si="36"/>
        <v>989667</v>
      </c>
      <c r="J36" s="67">
        <v>899837</v>
      </c>
      <c r="K36" s="68">
        <v>89830</v>
      </c>
      <c r="L36" s="32">
        <f t="shared" ref="L36" si="55">I36/F36</f>
        <v>0.25615377089455699</v>
      </c>
      <c r="M36" s="33">
        <f t="shared" ref="M36" si="56">J36/G36</f>
        <v>0.24486899720771566</v>
      </c>
      <c r="N36" s="34">
        <f t="shared" ref="N36" si="57">K36/H36</f>
        <v>0.47580205193938463</v>
      </c>
      <c r="O36" s="31">
        <f t="shared" si="37"/>
        <v>332685</v>
      </c>
      <c r="P36" s="67">
        <v>286029</v>
      </c>
      <c r="Q36" s="68">
        <v>46656</v>
      </c>
      <c r="R36" s="32">
        <f t="shared" si="51"/>
        <v>0.33615852604967128</v>
      </c>
      <c r="S36" s="33">
        <f t="shared" si="52"/>
        <v>0.31786756934867094</v>
      </c>
      <c r="T36" s="34">
        <f t="shared" si="53"/>
        <v>0.51938105310030058</v>
      </c>
      <c r="U36" s="28">
        <f t="shared" si="38"/>
        <v>3630549</v>
      </c>
      <c r="V36" s="29">
        <f t="shared" ref="V36" si="58">G36-AG36</f>
        <v>3487304</v>
      </c>
      <c r="W36" s="35">
        <f t="shared" ref="W36" si="59">H36-AH36</f>
        <v>143245</v>
      </c>
      <c r="X36" s="144" t="s">
        <v>43</v>
      </c>
      <c r="Y36" s="86" t="s">
        <v>43</v>
      </c>
      <c r="Z36" s="36">
        <v>0</v>
      </c>
      <c r="AA36" s="37">
        <v>0</v>
      </c>
      <c r="AB36" s="38">
        <v>0</v>
      </c>
      <c r="AC36" s="36">
        <v>0</v>
      </c>
      <c r="AD36" s="37">
        <v>0</v>
      </c>
      <c r="AE36" s="39">
        <v>0</v>
      </c>
      <c r="AF36" s="28">
        <f t="shared" si="39"/>
        <v>233017</v>
      </c>
      <c r="AG36" s="29">
        <v>187465</v>
      </c>
      <c r="AH36" s="30">
        <v>45552</v>
      </c>
      <c r="AI36" s="28">
        <f t="shared" si="40"/>
        <v>1755019</v>
      </c>
      <c r="AJ36" s="29">
        <v>1638417</v>
      </c>
      <c r="AK36" s="30">
        <v>116602</v>
      </c>
      <c r="AL36" s="28">
        <f t="shared" si="41"/>
        <v>110420</v>
      </c>
      <c r="AM36" s="29">
        <v>80048</v>
      </c>
      <c r="AN36" s="35">
        <v>30372</v>
      </c>
      <c r="AO36" s="16"/>
      <c r="AP36" s="16"/>
      <c r="AQ36" s="66"/>
      <c r="AR36" s="66"/>
      <c r="AS36" s="16"/>
      <c r="AT36" s="16"/>
      <c r="AU36" s="66"/>
      <c r="AV36" s="66"/>
      <c r="AW36" s="16"/>
      <c r="AX36" s="16"/>
      <c r="AY36" s="16"/>
      <c r="AZ36" s="19"/>
      <c r="BA36" s="19"/>
      <c r="BB36" s="19"/>
      <c r="BC36" s="19"/>
      <c r="BD36" s="19"/>
      <c r="BE36" s="19"/>
      <c r="BF36" s="19"/>
      <c r="BG36" s="19"/>
      <c r="BH36" s="19"/>
      <c r="BI36" s="19"/>
      <c r="BJ36" s="19"/>
      <c r="BK36" s="19"/>
      <c r="BL36" s="19"/>
      <c r="BM36" s="19"/>
      <c r="BN36" s="19"/>
      <c r="BO36" s="19"/>
      <c r="BP36" s="19"/>
      <c r="BQ36" s="19"/>
      <c r="BR36" s="19"/>
      <c r="BS36" s="19"/>
    </row>
    <row r="37" spans="1:71" s="20" customFormat="1" ht="12.75" x14ac:dyDescent="0.2">
      <c r="A37" s="21"/>
      <c r="B37" s="18" t="s">
        <v>21</v>
      </c>
      <c r="C37" s="40">
        <f t="shared" si="34"/>
        <v>3875588</v>
      </c>
      <c r="D37" s="41">
        <f>G37+1609</f>
        <v>3687536</v>
      </c>
      <c r="E37" s="42">
        <f t="shared" si="54"/>
        <v>188052</v>
      </c>
      <c r="F37" s="43">
        <f t="shared" si="35"/>
        <v>3873882</v>
      </c>
      <c r="G37" s="29">
        <v>3685927</v>
      </c>
      <c r="H37" s="30">
        <v>187955</v>
      </c>
      <c r="I37" s="31">
        <f t="shared" si="36"/>
        <v>993558</v>
      </c>
      <c r="J37" s="67">
        <v>903514</v>
      </c>
      <c r="K37" s="68">
        <v>90044</v>
      </c>
      <c r="L37" s="45">
        <f t="shared" ref="L37" si="60">I37/F37</f>
        <v>0.25647606199672579</v>
      </c>
      <c r="M37" s="33">
        <f t="shared" ref="M37" si="61">J37/G37</f>
        <v>0.24512531040359725</v>
      </c>
      <c r="N37" s="34">
        <f t="shared" ref="N37" si="62">K37/H37</f>
        <v>0.47907211832619512</v>
      </c>
      <c r="O37" s="44">
        <f t="shared" si="37"/>
        <v>330846</v>
      </c>
      <c r="P37" s="67">
        <v>283907</v>
      </c>
      <c r="Q37" s="68">
        <v>46939</v>
      </c>
      <c r="R37" s="45">
        <f t="shared" si="51"/>
        <v>0.332991128852065</v>
      </c>
      <c r="S37" s="33">
        <f t="shared" si="52"/>
        <v>0.31422534681255632</v>
      </c>
      <c r="T37" s="34">
        <f t="shared" si="53"/>
        <v>0.52128959175514189</v>
      </c>
      <c r="U37" s="43">
        <f t="shared" si="38"/>
        <v>3632870</v>
      </c>
      <c r="V37" s="29">
        <f t="shared" ref="V37:V38" si="63">G37-AG37</f>
        <v>3489886</v>
      </c>
      <c r="W37" s="35">
        <f t="shared" ref="W37:W38" si="64">H37-AH37</f>
        <v>142984</v>
      </c>
      <c r="X37" s="144" t="s">
        <v>43</v>
      </c>
      <c r="Y37" s="86" t="s">
        <v>43</v>
      </c>
      <c r="Z37" s="46">
        <v>0</v>
      </c>
      <c r="AA37" s="37">
        <v>0</v>
      </c>
      <c r="AB37" s="38">
        <v>0</v>
      </c>
      <c r="AC37" s="46">
        <v>0</v>
      </c>
      <c r="AD37" s="37">
        <v>0</v>
      </c>
      <c r="AE37" s="39">
        <v>0</v>
      </c>
      <c r="AF37" s="43">
        <f t="shared" si="39"/>
        <v>241012</v>
      </c>
      <c r="AG37" s="29">
        <v>196041</v>
      </c>
      <c r="AH37" s="30">
        <v>44971</v>
      </c>
      <c r="AI37" s="43">
        <f t="shared" si="40"/>
        <v>1757629</v>
      </c>
      <c r="AJ37" s="29">
        <v>1641533</v>
      </c>
      <c r="AK37" s="30">
        <v>116096</v>
      </c>
      <c r="AL37" s="43">
        <f t="shared" si="41"/>
        <v>113531</v>
      </c>
      <c r="AM37" s="29">
        <v>83472</v>
      </c>
      <c r="AN37" s="35">
        <v>30059</v>
      </c>
      <c r="AO37" s="16"/>
      <c r="AP37" s="16"/>
      <c r="AQ37" s="66"/>
      <c r="AR37" s="66"/>
      <c r="AS37" s="16"/>
      <c r="AT37" s="16"/>
      <c r="AU37" s="66"/>
      <c r="AV37" s="66"/>
      <c r="AW37" s="16"/>
      <c r="AX37" s="16"/>
      <c r="AY37" s="16"/>
      <c r="AZ37" s="19"/>
      <c r="BA37" s="19"/>
      <c r="BB37" s="19"/>
      <c r="BC37" s="19"/>
      <c r="BD37" s="19"/>
      <c r="BE37" s="19"/>
      <c r="BF37" s="19"/>
      <c r="BG37" s="19"/>
      <c r="BH37" s="19"/>
      <c r="BI37" s="19"/>
      <c r="BJ37" s="19"/>
      <c r="BK37" s="19"/>
      <c r="BL37" s="19"/>
      <c r="BM37" s="19"/>
      <c r="BN37" s="19"/>
      <c r="BO37" s="19"/>
      <c r="BP37" s="19"/>
      <c r="BQ37" s="19"/>
      <c r="BR37" s="19"/>
      <c r="BS37" s="19"/>
    </row>
    <row r="38" spans="1:71" s="20" customFormat="1" ht="12.75" x14ac:dyDescent="0.2">
      <c r="A38" s="21"/>
      <c r="B38" s="18" t="s">
        <v>22</v>
      </c>
      <c r="C38" s="40">
        <f t="shared" si="34"/>
        <v>3882530</v>
      </c>
      <c r="D38" s="41">
        <f>G38+1611</f>
        <v>3694570</v>
      </c>
      <c r="E38" s="42">
        <f t="shared" si="54"/>
        <v>187960</v>
      </c>
      <c r="F38" s="43">
        <f t="shared" si="35"/>
        <v>3880822</v>
      </c>
      <c r="G38" s="29">
        <v>3692959</v>
      </c>
      <c r="H38" s="30">
        <v>187863</v>
      </c>
      <c r="I38" s="31">
        <f t="shared" si="36"/>
        <v>1007980</v>
      </c>
      <c r="J38" s="67">
        <v>917488</v>
      </c>
      <c r="K38" s="68">
        <v>90492</v>
      </c>
      <c r="L38" s="45">
        <f t="shared" ref="L38" si="65">I38/C38</f>
        <v>0.25961937190440254</v>
      </c>
      <c r="M38" s="33">
        <f t="shared" ref="M38" si="66">J38/D38</f>
        <v>0.24833417691368684</v>
      </c>
      <c r="N38" s="34">
        <f t="shared" ref="N38" si="67">K38/E38</f>
        <v>0.48144286018301768</v>
      </c>
      <c r="O38" s="44">
        <f t="shared" si="37"/>
        <v>336327</v>
      </c>
      <c r="P38" s="67">
        <v>288950</v>
      </c>
      <c r="Q38" s="68">
        <v>47377</v>
      </c>
      <c r="R38" s="45">
        <f t="shared" si="51"/>
        <v>0.3336643584198099</v>
      </c>
      <c r="S38" s="33">
        <f t="shared" si="52"/>
        <v>0.31493599916293186</v>
      </c>
      <c r="T38" s="34">
        <f t="shared" si="53"/>
        <v>0.52354904300932681</v>
      </c>
      <c r="U38" s="43">
        <f t="shared" si="38"/>
        <v>3645610</v>
      </c>
      <c r="V38" s="29">
        <f t="shared" si="63"/>
        <v>3501413</v>
      </c>
      <c r="W38" s="35">
        <f t="shared" si="64"/>
        <v>144197</v>
      </c>
      <c r="X38" s="144" t="s">
        <v>43</v>
      </c>
      <c r="Y38" s="86" t="s">
        <v>43</v>
      </c>
      <c r="Z38" s="46">
        <v>0</v>
      </c>
      <c r="AA38" s="37">
        <v>0</v>
      </c>
      <c r="AB38" s="38">
        <v>0</v>
      </c>
      <c r="AC38" s="46">
        <v>0</v>
      </c>
      <c r="AD38" s="37">
        <v>0</v>
      </c>
      <c r="AE38" s="39">
        <v>0</v>
      </c>
      <c r="AF38" s="43">
        <f t="shared" si="39"/>
        <v>235212</v>
      </c>
      <c r="AG38" s="29">
        <v>191546</v>
      </c>
      <c r="AH38" s="30">
        <v>43666</v>
      </c>
      <c r="AI38" s="43">
        <f t="shared" si="40"/>
        <v>1760150</v>
      </c>
      <c r="AJ38" s="29">
        <v>1644049</v>
      </c>
      <c r="AK38" s="30">
        <v>116101</v>
      </c>
      <c r="AL38" s="43">
        <f t="shared" si="41"/>
        <v>110205</v>
      </c>
      <c r="AM38" s="29">
        <v>81553</v>
      </c>
      <c r="AN38" s="35">
        <v>28652</v>
      </c>
      <c r="AO38" s="16"/>
      <c r="AP38" s="16"/>
      <c r="AQ38" s="66"/>
      <c r="AR38" s="66"/>
      <c r="AS38" s="16"/>
      <c r="AT38" s="16"/>
      <c r="AU38" s="66"/>
      <c r="AV38" s="66"/>
      <c r="AW38" s="16"/>
      <c r="AX38" s="16"/>
      <c r="AY38" s="16"/>
      <c r="AZ38" s="19"/>
      <c r="BA38" s="19"/>
      <c r="BB38" s="19"/>
      <c r="BC38" s="19"/>
      <c r="BD38" s="19"/>
      <c r="BE38" s="19"/>
      <c r="BF38" s="19"/>
      <c r="BG38" s="19"/>
      <c r="BH38" s="19"/>
      <c r="BI38" s="19"/>
      <c r="BJ38" s="19"/>
      <c r="BK38" s="19"/>
      <c r="BL38" s="19"/>
      <c r="BM38" s="19"/>
      <c r="BN38" s="19"/>
      <c r="BO38" s="19"/>
      <c r="BP38" s="19"/>
      <c r="BQ38" s="19"/>
      <c r="BR38" s="19"/>
      <c r="BS38" s="19"/>
    </row>
    <row r="39" spans="1:71" s="20" customFormat="1" ht="12.75" x14ac:dyDescent="0.2">
      <c r="A39" s="21"/>
      <c r="B39" s="18" t="s">
        <v>23</v>
      </c>
      <c r="C39" s="40">
        <f t="shared" si="34"/>
        <v>3885089</v>
      </c>
      <c r="D39" s="41">
        <f>G39</f>
        <v>3698094</v>
      </c>
      <c r="E39" s="42">
        <f t="shared" si="54"/>
        <v>186995</v>
      </c>
      <c r="F39" s="43">
        <f t="shared" si="35"/>
        <v>3884992</v>
      </c>
      <c r="G39" s="29">
        <v>3698094</v>
      </c>
      <c r="H39" s="30">
        <v>186898</v>
      </c>
      <c r="I39" s="31">
        <f t="shared" si="36"/>
        <v>1017711</v>
      </c>
      <c r="J39" s="67">
        <v>926616</v>
      </c>
      <c r="K39" s="68">
        <v>91095</v>
      </c>
      <c r="L39" s="45">
        <f t="shared" ref="L39:L42" si="68">I39/C39</f>
        <v>0.26195307237491855</v>
      </c>
      <c r="M39" s="33">
        <f t="shared" ref="M39:M41" si="69">J39/D39</f>
        <v>0.25056583202049487</v>
      </c>
      <c r="N39" s="34">
        <f t="shared" ref="N39:N41" si="70">K39/E39</f>
        <v>0.48715206288938206</v>
      </c>
      <c r="O39" s="44">
        <f t="shared" si="37"/>
        <v>341243</v>
      </c>
      <c r="P39" s="67">
        <v>293225</v>
      </c>
      <c r="Q39" s="68">
        <v>48018</v>
      </c>
      <c r="R39" s="45">
        <f t="shared" ref="R39:R41" si="71">O39/I39</f>
        <v>0.33530442335790811</v>
      </c>
      <c r="S39" s="33">
        <f t="shared" ref="S39:S41" si="72">P39/J39</f>
        <v>0.31644715826189057</v>
      </c>
      <c r="T39" s="34">
        <f t="shared" ref="T39:T41" si="73">Q39/K39</f>
        <v>0.52712003951918329</v>
      </c>
      <c r="U39" s="43">
        <f t="shared" si="38"/>
        <v>3653413</v>
      </c>
      <c r="V39" s="29">
        <f t="shared" ref="V39:V41" si="74">G39-AG39</f>
        <v>3509016</v>
      </c>
      <c r="W39" s="35">
        <f t="shared" ref="W39:W41" si="75">H39-AH39</f>
        <v>144397</v>
      </c>
      <c r="X39" s="144" t="s">
        <v>43</v>
      </c>
      <c r="Y39" s="86" t="s">
        <v>43</v>
      </c>
      <c r="Z39" s="46">
        <v>0</v>
      </c>
      <c r="AA39" s="37">
        <v>0</v>
      </c>
      <c r="AB39" s="38">
        <v>0</v>
      </c>
      <c r="AC39" s="46">
        <v>0</v>
      </c>
      <c r="AD39" s="37">
        <v>0</v>
      </c>
      <c r="AE39" s="39">
        <v>0</v>
      </c>
      <c r="AF39" s="43">
        <f t="shared" si="39"/>
        <v>231579</v>
      </c>
      <c r="AG39" s="29">
        <v>189078</v>
      </c>
      <c r="AH39" s="30">
        <v>42501</v>
      </c>
      <c r="AI39" s="43">
        <f t="shared" si="40"/>
        <v>1761487</v>
      </c>
      <c r="AJ39" s="29">
        <v>1646329</v>
      </c>
      <c r="AK39" s="30">
        <v>115158</v>
      </c>
      <c r="AL39" s="43">
        <f t="shared" si="41"/>
        <v>108787</v>
      </c>
      <c r="AM39" s="29">
        <v>80633</v>
      </c>
      <c r="AN39" s="35">
        <v>28154</v>
      </c>
      <c r="AO39" s="16"/>
      <c r="AP39" s="16"/>
      <c r="AQ39" s="66"/>
      <c r="AR39" s="66"/>
      <c r="AS39" s="16"/>
      <c r="AT39" s="16"/>
      <c r="AU39" s="66"/>
      <c r="AV39" s="66"/>
      <c r="AW39" s="16"/>
      <c r="AX39" s="16"/>
      <c r="AY39" s="16"/>
      <c r="AZ39" s="19"/>
      <c r="BA39" s="19"/>
      <c r="BB39" s="19"/>
      <c r="BC39" s="19"/>
      <c r="BD39" s="19"/>
      <c r="BE39" s="19"/>
      <c r="BF39" s="19"/>
      <c r="BG39" s="19"/>
      <c r="BH39" s="19"/>
      <c r="BI39" s="19"/>
      <c r="BJ39" s="19"/>
      <c r="BK39" s="19"/>
      <c r="BL39" s="19"/>
      <c r="BM39" s="19"/>
      <c r="BN39" s="19"/>
      <c r="BO39" s="19"/>
      <c r="BP39" s="19"/>
      <c r="BQ39" s="19"/>
      <c r="BR39" s="19"/>
      <c r="BS39" s="19"/>
    </row>
    <row r="40" spans="1:71" s="20" customFormat="1" ht="12.75" x14ac:dyDescent="0.2">
      <c r="A40" s="21"/>
      <c r="B40" s="18" t="s">
        <v>24</v>
      </c>
      <c r="C40" s="40">
        <f t="shared" si="34"/>
        <v>3896494</v>
      </c>
      <c r="D40" s="41">
        <f t="shared" ref="D40:D44" si="76">G40</f>
        <v>3709411</v>
      </c>
      <c r="E40" s="42">
        <f t="shared" si="54"/>
        <v>187083</v>
      </c>
      <c r="F40" s="43">
        <f t="shared" si="35"/>
        <v>3896397</v>
      </c>
      <c r="G40" s="29">
        <v>3709411</v>
      </c>
      <c r="H40" s="30">
        <v>186986</v>
      </c>
      <c r="I40" s="31">
        <f t="shared" si="36"/>
        <v>1028555</v>
      </c>
      <c r="J40" s="67">
        <v>936928</v>
      </c>
      <c r="K40" s="68">
        <v>91627</v>
      </c>
      <c r="L40" s="45">
        <f t="shared" si="68"/>
        <v>0.26396935296191909</v>
      </c>
      <c r="M40" s="33">
        <f t="shared" si="69"/>
        <v>0.2525813397329118</v>
      </c>
      <c r="N40" s="34">
        <f t="shared" si="70"/>
        <v>0.48976657419434155</v>
      </c>
      <c r="O40" s="44">
        <f t="shared" si="37"/>
        <v>346926</v>
      </c>
      <c r="P40" s="67">
        <v>298442</v>
      </c>
      <c r="Q40" s="68">
        <v>48484</v>
      </c>
      <c r="R40" s="45">
        <f t="shared" si="71"/>
        <v>0.33729455401023767</v>
      </c>
      <c r="S40" s="33">
        <f t="shared" si="72"/>
        <v>0.31853248061750744</v>
      </c>
      <c r="T40" s="34">
        <f t="shared" si="73"/>
        <v>0.52914533925589624</v>
      </c>
      <c r="U40" s="43">
        <f t="shared" si="38"/>
        <v>3664069</v>
      </c>
      <c r="V40" s="29">
        <f t="shared" si="74"/>
        <v>3520235</v>
      </c>
      <c r="W40" s="35">
        <f t="shared" si="75"/>
        <v>143834</v>
      </c>
      <c r="X40" s="144" t="s">
        <v>43</v>
      </c>
      <c r="Y40" s="86" t="s">
        <v>43</v>
      </c>
      <c r="Z40" s="46">
        <v>0</v>
      </c>
      <c r="AA40" s="37">
        <v>0</v>
      </c>
      <c r="AB40" s="38">
        <v>0</v>
      </c>
      <c r="AC40" s="46">
        <v>0</v>
      </c>
      <c r="AD40" s="37">
        <v>0</v>
      </c>
      <c r="AE40" s="39">
        <v>0</v>
      </c>
      <c r="AF40" s="43">
        <f t="shared" si="39"/>
        <v>232328</v>
      </c>
      <c r="AG40" s="29">
        <v>189176</v>
      </c>
      <c r="AH40" s="30">
        <v>43152</v>
      </c>
      <c r="AI40" s="43">
        <f t="shared" si="40"/>
        <v>1764801</v>
      </c>
      <c r="AJ40" s="29">
        <v>1649686</v>
      </c>
      <c r="AK40" s="30">
        <v>115115</v>
      </c>
      <c r="AL40" s="43">
        <f t="shared" si="41"/>
        <v>108958</v>
      </c>
      <c r="AM40" s="29">
        <v>80495</v>
      </c>
      <c r="AN40" s="35">
        <v>28463</v>
      </c>
      <c r="AO40" s="16"/>
      <c r="AP40" s="16"/>
      <c r="AQ40" s="66"/>
      <c r="AR40" s="66"/>
      <c r="AS40" s="16"/>
      <c r="AT40" s="16"/>
      <c r="AU40" s="66"/>
      <c r="AV40" s="66"/>
      <c r="AW40" s="16"/>
      <c r="AX40" s="16"/>
      <c r="AY40" s="16"/>
      <c r="AZ40" s="19"/>
      <c r="BA40" s="19"/>
      <c r="BB40" s="19"/>
      <c r="BC40" s="19"/>
      <c r="BD40" s="19"/>
      <c r="BE40" s="19"/>
      <c r="BF40" s="19"/>
      <c r="BG40" s="19"/>
      <c r="BH40" s="19"/>
      <c r="BI40" s="19"/>
      <c r="BJ40" s="19"/>
      <c r="BK40" s="19"/>
      <c r="BL40" s="19"/>
      <c r="BM40" s="19"/>
      <c r="BN40" s="19"/>
      <c r="BO40" s="19"/>
      <c r="BP40" s="19"/>
      <c r="BQ40" s="19"/>
      <c r="BR40" s="19"/>
      <c r="BS40" s="19"/>
    </row>
    <row r="41" spans="1:71" s="20" customFormat="1" ht="12.75" x14ac:dyDescent="0.2">
      <c r="A41" s="21"/>
      <c r="B41" s="18" t="s">
        <v>25</v>
      </c>
      <c r="C41" s="40">
        <f>D41+E41</f>
        <v>3905211</v>
      </c>
      <c r="D41" s="41">
        <f t="shared" si="76"/>
        <v>3717802</v>
      </c>
      <c r="E41" s="42">
        <f t="shared" si="54"/>
        <v>187409</v>
      </c>
      <c r="F41" s="43">
        <f t="shared" si="35"/>
        <v>3905114</v>
      </c>
      <c r="G41" s="29">
        <v>3717802</v>
      </c>
      <c r="H41" s="30">
        <v>187312</v>
      </c>
      <c r="I41" s="31">
        <f t="shared" si="36"/>
        <v>1038666</v>
      </c>
      <c r="J41" s="67">
        <v>946729</v>
      </c>
      <c r="K41" s="68">
        <v>91937</v>
      </c>
      <c r="L41" s="45">
        <f t="shared" si="68"/>
        <v>0.26596923956221574</v>
      </c>
      <c r="M41" s="33">
        <f t="shared" si="69"/>
        <v>0.2546475040897821</v>
      </c>
      <c r="N41" s="34">
        <f t="shared" si="70"/>
        <v>0.49056875603626293</v>
      </c>
      <c r="O41" s="44">
        <f t="shared" si="37"/>
        <v>352360</v>
      </c>
      <c r="P41" s="67">
        <v>303491</v>
      </c>
      <c r="Q41" s="68">
        <v>48869</v>
      </c>
      <c r="R41" s="45">
        <f t="shared" si="71"/>
        <v>0.33924283648449066</v>
      </c>
      <c r="S41" s="33">
        <f t="shared" si="72"/>
        <v>0.32056797668604214</v>
      </c>
      <c r="T41" s="34">
        <f t="shared" si="73"/>
        <v>0.5315487779675212</v>
      </c>
      <c r="U41" s="43">
        <f t="shared" si="38"/>
        <v>3671702</v>
      </c>
      <c r="V41" s="29">
        <f t="shared" si="74"/>
        <v>3528291</v>
      </c>
      <c r="W41" s="35">
        <f t="shared" si="75"/>
        <v>143411</v>
      </c>
      <c r="X41" s="144" t="s">
        <v>43</v>
      </c>
      <c r="Y41" s="86" t="s">
        <v>43</v>
      </c>
      <c r="Z41" s="46">
        <v>0</v>
      </c>
      <c r="AA41" s="37">
        <v>0</v>
      </c>
      <c r="AB41" s="38">
        <v>0</v>
      </c>
      <c r="AC41" s="46">
        <v>0</v>
      </c>
      <c r="AD41" s="37">
        <v>0</v>
      </c>
      <c r="AE41" s="39">
        <v>0</v>
      </c>
      <c r="AF41" s="43">
        <f t="shared" si="39"/>
        <v>233412</v>
      </c>
      <c r="AG41" s="29">
        <v>189511</v>
      </c>
      <c r="AH41" s="30">
        <v>43901</v>
      </c>
      <c r="AI41" s="43">
        <f t="shared" si="40"/>
        <v>1767897</v>
      </c>
      <c r="AJ41" s="29">
        <v>1652595</v>
      </c>
      <c r="AK41" s="30">
        <v>115302</v>
      </c>
      <c r="AL41" s="43">
        <f t="shared" si="41"/>
        <v>109815</v>
      </c>
      <c r="AM41" s="29">
        <v>80632</v>
      </c>
      <c r="AN41" s="35">
        <v>29183</v>
      </c>
      <c r="AO41" s="16"/>
      <c r="AP41" s="16"/>
      <c r="AQ41" s="66"/>
      <c r="AR41" s="66"/>
      <c r="AS41" s="16"/>
      <c r="AT41" s="16"/>
      <c r="AU41" s="66"/>
      <c r="AV41" s="66"/>
      <c r="AW41" s="16"/>
      <c r="AX41" s="16"/>
      <c r="AY41" s="16"/>
      <c r="AZ41" s="19"/>
      <c r="BA41" s="19"/>
      <c r="BB41" s="19"/>
      <c r="BC41" s="19"/>
      <c r="BD41" s="19"/>
      <c r="BE41" s="19"/>
      <c r="BF41" s="19"/>
      <c r="BG41" s="19"/>
      <c r="BH41" s="19"/>
      <c r="BI41" s="19"/>
      <c r="BJ41" s="19"/>
      <c r="BK41" s="19"/>
      <c r="BL41" s="19"/>
      <c r="BM41" s="19"/>
      <c r="BN41" s="19"/>
      <c r="BO41" s="19"/>
      <c r="BP41" s="19"/>
      <c r="BQ41" s="19"/>
      <c r="BR41" s="19"/>
      <c r="BS41" s="19"/>
    </row>
    <row r="42" spans="1:71" s="20" customFormat="1" ht="12.75" x14ac:dyDescent="0.2">
      <c r="A42" s="21"/>
      <c r="B42" s="18" t="s">
        <v>26</v>
      </c>
      <c r="C42" s="40">
        <f t="shared" ref="C42:C47" si="77">D42+E42</f>
        <v>3916640</v>
      </c>
      <c r="D42" s="41">
        <f t="shared" si="76"/>
        <v>3729294</v>
      </c>
      <c r="E42" s="42">
        <f t="shared" si="54"/>
        <v>187346</v>
      </c>
      <c r="F42" s="43">
        <f t="shared" si="35"/>
        <v>3916543</v>
      </c>
      <c r="G42" s="29">
        <v>3729294</v>
      </c>
      <c r="H42" s="30">
        <v>187249</v>
      </c>
      <c r="I42" s="31">
        <f t="shared" si="36"/>
        <v>1049912</v>
      </c>
      <c r="J42" s="67">
        <v>957187</v>
      </c>
      <c r="K42" s="68">
        <v>92725</v>
      </c>
      <c r="L42" s="45">
        <f t="shared" si="68"/>
        <v>0.26806446341762324</v>
      </c>
      <c r="M42" s="33">
        <f t="shared" ref="M42:M44" si="78">J42/D42</f>
        <v>0.25666707961346036</v>
      </c>
      <c r="N42" s="34">
        <f t="shared" ref="N42:N44" si="79">K42/E42</f>
        <v>0.49493984392514384</v>
      </c>
      <c r="O42" s="44">
        <f t="shared" si="37"/>
        <v>357789</v>
      </c>
      <c r="P42" s="67">
        <v>308221</v>
      </c>
      <c r="Q42" s="68">
        <v>49568</v>
      </c>
      <c r="R42" s="45">
        <f t="shared" ref="R42:R44" si="80">O42/I42</f>
        <v>0.34077998918004554</v>
      </c>
      <c r="S42" s="33">
        <f t="shared" ref="S42:S44" si="81">P42/J42</f>
        <v>0.32200708952378165</v>
      </c>
      <c r="T42" s="34">
        <f t="shared" ref="T42:T44" si="82">Q42/K42</f>
        <v>0.53456996495012132</v>
      </c>
      <c r="U42" s="43">
        <f t="shared" ref="U42:U47" si="83">V42+W42</f>
        <v>3685242</v>
      </c>
      <c r="V42" s="29">
        <f t="shared" ref="V42:V44" si="84">G42-AG42</f>
        <v>3541282</v>
      </c>
      <c r="W42" s="35">
        <f t="shared" ref="W42:W44" si="85">H42-AH42</f>
        <v>143960</v>
      </c>
      <c r="X42" s="144" t="s">
        <v>43</v>
      </c>
      <c r="Y42" s="86" t="s">
        <v>43</v>
      </c>
      <c r="Z42" s="46">
        <v>0</v>
      </c>
      <c r="AA42" s="37">
        <v>0</v>
      </c>
      <c r="AB42" s="38">
        <v>0</v>
      </c>
      <c r="AC42" s="46">
        <v>0</v>
      </c>
      <c r="AD42" s="37">
        <v>0</v>
      </c>
      <c r="AE42" s="39">
        <v>0</v>
      </c>
      <c r="AF42" s="43">
        <f t="shared" si="39"/>
        <v>231301</v>
      </c>
      <c r="AG42" s="29">
        <v>188012</v>
      </c>
      <c r="AH42" s="30">
        <v>43289</v>
      </c>
      <c r="AI42" s="43">
        <f t="shared" si="40"/>
        <v>1771351</v>
      </c>
      <c r="AJ42" s="29">
        <v>1656175</v>
      </c>
      <c r="AK42" s="30">
        <v>115176</v>
      </c>
      <c r="AL42" s="43">
        <f t="shared" si="41"/>
        <v>108738</v>
      </c>
      <c r="AM42" s="29">
        <v>80054</v>
      </c>
      <c r="AN42" s="35">
        <v>28684</v>
      </c>
      <c r="AO42" s="16"/>
      <c r="AP42" s="16"/>
      <c r="AQ42" s="66"/>
      <c r="AR42" s="66"/>
      <c r="AS42" s="16"/>
      <c r="AT42" s="16"/>
      <c r="AU42" s="66"/>
      <c r="AV42" s="66"/>
      <c r="AW42" s="16"/>
      <c r="AX42" s="16"/>
      <c r="AY42" s="16"/>
      <c r="AZ42" s="19"/>
      <c r="BA42" s="19"/>
      <c r="BB42" s="19"/>
      <c r="BC42" s="19"/>
      <c r="BD42" s="19"/>
      <c r="BE42" s="19"/>
      <c r="BF42" s="19"/>
      <c r="BG42" s="19"/>
      <c r="BH42" s="19"/>
      <c r="BI42" s="19"/>
      <c r="BJ42" s="19"/>
      <c r="BK42" s="19"/>
      <c r="BL42" s="19"/>
      <c r="BM42" s="19"/>
      <c r="BN42" s="19"/>
      <c r="BO42" s="19"/>
      <c r="BP42" s="19"/>
      <c r="BQ42" s="19"/>
      <c r="BR42" s="19"/>
      <c r="BS42" s="19"/>
    </row>
    <row r="43" spans="1:71" s="20" customFormat="1" ht="12.75" x14ac:dyDescent="0.2">
      <c r="A43" s="21"/>
      <c r="B43" s="18" t="s">
        <v>27</v>
      </c>
      <c r="C43" s="40">
        <f t="shared" si="77"/>
        <v>3926404</v>
      </c>
      <c r="D43" s="41">
        <f t="shared" si="76"/>
        <v>3739699</v>
      </c>
      <c r="E43" s="42">
        <f t="shared" si="54"/>
        <v>186705</v>
      </c>
      <c r="F43" s="43">
        <f t="shared" si="35"/>
        <v>3926307</v>
      </c>
      <c r="G43" s="29">
        <v>3739699</v>
      </c>
      <c r="H43" s="30">
        <v>186608</v>
      </c>
      <c r="I43" s="31">
        <f t="shared" si="36"/>
        <v>1059561</v>
      </c>
      <c r="J43" s="67">
        <v>966556</v>
      </c>
      <c r="K43" s="68">
        <v>93005</v>
      </c>
      <c r="L43" s="45">
        <f t="shared" ref="L43:L44" si="86">I43/C43</f>
        <v>0.26985531799580481</v>
      </c>
      <c r="M43" s="33">
        <f t="shared" si="78"/>
        <v>0.2584582342054802</v>
      </c>
      <c r="N43" s="34">
        <f t="shared" si="79"/>
        <v>0.4981387750729761</v>
      </c>
      <c r="O43" s="44">
        <f t="shared" si="37"/>
        <v>362260</v>
      </c>
      <c r="P43" s="67">
        <v>312331</v>
      </c>
      <c r="Q43" s="68">
        <v>49929</v>
      </c>
      <c r="R43" s="45">
        <f t="shared" si="80"/>
        <v>0.34189631366197887</v>
      </c>
      <c r="S43" s="33">
        <f t="shared" si="81"/>
        <v>0.32313802821564402</v>
      </c>
      <c r="T43" s="34">
        <f t="shared" si="82"/>
        <v>0.5368421052631579</v>
      </c>
      <c r="U43" s="43">
        <f t="shared" si="83"/>
        <v>3694865</v>
      </c>
      <c r="V43" s="29">
        <f t="shared" si="84"/>
        <v>3552335</v>
      </c>
      <c r="W43" s="35">
        <f t="shared" si="85"/>
        <v>142530</v>
      </c>
      <c r="X43" s="144" t="s">
        <v>43</v>
      </c>
      <c r="Y43" s="86" t="s">
        <v>43</v>
      </c>
      <c r="Z43" s="46">
        <v>0</v>
      </c>
      <c r="AA43" s="37">
        <v>0</v>
      </c>
      <c r="AB43" s="38">
        <v>0</v>
      </c>
      <c r="AC43" s="46">
        <v>0</v>
      </c>
      <c r="AD43" s="37">
        <v>0</v>
      </c>
      <c r="AE43" s="39">
        <v>0</v>
      </c>
      <c r="AF43" s="43">
        <f t="shared" si="39"/>
        <v>231442</v>
      </c>
      <c r="AG43" s="29">
        <v>187364</v>
      </c>
      <c r="AH43" s="30">
        <v>44078</v>
      </c>
      <c r="AI43" s="43">
        <f t="shared" si="40"/>
        <v>1774586</v>
      </c>
      <c r="AJ43" s="29">
        <v>1659953</v>
      </c>
      <c r="AK43" s="30">
        <v>114633</v>
      </c>
      <c r="AL43" s="43">
        <f t="shared" si="41"/>
        <v>108722</v>
      </c>
      <c r="AM43" s="29">
        <v>79809</v>
      </c>
      <c r="AN43" s="35">
        <v>28913</v>
      </c>
      <c r="AO43" s="16"/>
      <c r="AP43" s="16"/>
      <c r="AQ43" s="66"/>
      <c r="AR43" s="66"/>
      <c r="AS43" s="16"/>
      <c r="AT43" s="16"/>
      <c r="AU43" s="66"/>
      <c r="AV43" s="66"/>
      <c r="AW43" s="16"/>
      <c r="AX43" s="16"/>
      <c r="AY43" s="16"/>
      <c r="AZ43" s="19"/>
      <c r="BA43" s="19"/>
      <c r="BB43" s="19"/>
      <c r="BC43" s="19"/>
      <c r="BD43" s="19"/>
      <c r="BE43" s="19"/>
      <c r="BF43" s="19"/>
      <c r="BG43" s="19"/>
      <c r="BH43" s="19"/>
      <c r="BI43" s="19"/>
      <c r="BJ43" s="19"/>
      <c r="BK43" s="19"/>
      <c r="BL43" s="19"/>
      <c r="BM43" s="19"/>
      <c r="BN43" s="19"/>
      <c r="BO43" s="19"/>
      <c r="BP43" s="19"/>
      <c r="BQ43" s="19"/>
      <c r="BR43" s="19"/>
      <c r="BS43" s="19"/>
    </row>
    <row r="44" spans="1:71" s="20" customFormat="1" ht="12.75" x14ac:dyDescent="0.2">
      <c r="A44" s="21"/>
      <c r="B44" s="18" t="s">
        <v>28</v>
      </c>
      <c r="C44" s="40">
        <f t="shared" si="77"/>
        <v>3937612</v>
      </c>
      <c r="D44" s="41">
        <f t="shared" si="76"/>
        <v>3750730</v>
      </c>
      <c r="E44" s="42">
        <f t="shared" si="54"/>
        <v>186882</v>
      </c>
      <c r="F44" s="43">
        <f t="shared" si="35"/>
        <v>3937515</v>
      </c>
      <c r="G44" s="29">
        <v>3750730</v>
      </c>
      <c r="H44" s="30">
        <v>186785</v>
      </c>
      <c r="I44" s="31">
        <f t="shared" si="36"/>
        <v>1070315</v>
      </c>
      <c r="J44" s="67">
        <v>976288</v>
      </c>
      <c r="K44" s="68">
        <v>94027</v>
      </c>
      <c r="L44" s="45">
        <f t="shared" si="86"/>
        <v>0.27181830002549767</v>
      </c>
      <c r="M44" s="33">
        <f t="shared" si="78"/>
        <v>0.26029279633564667</v>
      </c>
      <c r="N44" s="34">
        <f t="shared" si="79"/>
        <v>0.50313566849669844</v>
      </c>
      <c r="O44" s="44">
        <f t="shared" si="37"/>
        <v>367591</v>
      </c>
      <c r="P44" s="67">
        <v>316843</v>
      </c>
      <c r="Q44" s="68">
        <v>50748</v>
      </c>
      <c r="R44" s="45">
        <f t="shared" si="80"/>
        <v>0.34344188393136599</v>
      </c>
      <c r="S44" s="33">
        <f t="shared" si="81"/>
        <v>0.3245384558654823</v>
      </c>
      <c r="T44" s="34">
        <f t="shared" si="82"/>
        <v>0.53971731523923983</v>
      </c>
      <c r="U44" s="43">
        <f t="shared" si="83"/>
        <v>3707210</v>
      </c>
      <c r="V44" s="29">
        <f t="shared" si="84"/>
        <v>3562981</v>
      </c>
      <c r="W44" s="35">
        <f t="shared" si="85"/>
        <v>144229</v>
      </c>
      <c r="X44" s="144" t="s">
        <v>43</v>
      </c>
      <c r="Y44" s="86" t="s">
        <v>43</v>
      </c>
      <c r="Z44" s="46">
        <v>0</v>
      </c>
      <c r="AA44" s="37">
        <v>0</v>
      </c>
      <c r="AB44" s="38">
        <v>0</v>
      </c>
      <c r="AC44" s="46">
        <v>0</v>
      </c>
      <c r="AD44" s="37">
        <v>0</v>
      </c>
      <c r="AE44" s="39">
        <v>0</v>
      </c>
      <c r="AF44" s="43">
        <f t="shared" si="39"/>
        <v>230305</v>
      </c>
      <c r="AG44" s="29">
        <v>187749</v>
      </c>
      <c r="AH44" s="30">
        <v>42556</v>
      </c>
      <c r="AI44" s="43">
        <f t="shared" si="40"/>
        <v>1778913</v>
      </c>
      <c r="AJ44" s="29">
        <v>1663970</v>
      </c>
      <c r="AK44" s="30">
        <v>114943</v>
      </c>
      <c r="AL44" s="43">
        <f t="shared" si="41"/>
        <v>108163</v>
      </c>
      <c r="AM44" s="29">
        <v>79811</v>
      </c>
      <c r="AN44" s="35">
        <v>28352</v>
      </c>
      <c r="AO44" s="16"/>
      <c r="AP44" s="16"/>
      <c r="AQ44" s="66"/>
      <c r="AR44" s="66"/>
      <c r="AS44" s="16"/>
      <c r="AT44" s="16"/>
      <c r="AU44" s="66"/>
      <c r="AV44" s="66"/>
      <c r="AW44" s="16"/>
      <c r="AX44" s="16"/>
      <c r="AY44" s="16"/>
      <c r="AZ44" s="19"/>
      <c r="BA44" s="19"/>
      <c r="BB44" s="19"/>
      <c r="BC44" s="19"/>
      <c r="BD44" s="19"/>
      <c r="BE44" s="19"/>
      <c r="BF44" s="19"/>
      <c r="BG44" s="19"/>
      <c r="BH44" s="19"/>
      <c r="BI44" s="19"/>
      <c r="BJ44" s="19"/>
      <c r="BK44" s="19"/>
      <c r="BL44" s="19"/>
      <c r="BM44" s="19"/>
      <c r="BN44" s="19"/>
      <c r="BO44" s="19"/>
      <c r="BP44" s="19"/>
      <c r="BQ44" s="19"/>
      <c r="BR44" s="19"/>
      <c r="BS44" s="19"/>
    </row>
    <row r="45" spans="1:71" s="20" customFormat="1" ht="12.75" x14ac:dyDescent="0.2">
      <c r="A45" s="21"/>
      <c r="B45" s="18" t="s">
        <v>29</v>
      </c>
      <c r="C45" s="40">
        <f t="shared" si="77"/>
        <v>3950118</v>
      </c>
      <c r="D45" s="41">
        <f t="shared" ref="D45:D49" si="87">G45</f>
        <v>3762905</v>
      </c>
      <c r="E45" s="42">
        <f t="shared" ref="E45:E47" si="88">H45+97</f>
        <v>187213</v>
      </c>
      <c r="F45" s="43">
        <f t="shared" si="35"/>
        <v>3950021</v>
      </c>
      <c r="G45" s="29">
        <v>3762905</v>
      </c>
      <c r="H45" s="30">
        <v>187116</v>
      </c>
      <c r="I45" s="44">
        <f t="shared" si="36"/>
        <v>1081388</v>
      </c>
      <c r="J45" s="67">
        <v>986436</v>
      </c>
      <c r="K45" s="68">
        <v>94952</v>
      </c>
      <c r="L45" s="45">
        <f t="shared" ref="L45:L47" si="89">I45/C45</f>
        <v>0.27376093574926114</v>
      </c>
      <c r="M45" s="33">
        <f t="shared" ref="M45:M47" si="90">J45/D45</f>
        <v>0.26214746319665261</v>
      </c>
      <c r="N45" s="34">
        <f t="shared" ref="N45:N47" si="91">K45/E45</f>
        <v>0.50718700090271507</v>
      </c>
      <c r="O45" s="44">
        <f t="shared" si="37"/>
        <v>373641</v>
      </c>
      <c r="P45" s="67">
        <v>322006</v>
      </c>
      <c r="Q45" s="68">
        <v>51635</v>
      </c>
      <c r="R45" s="45">
        <f t="shared" ref="R45:R47" si="92">O45/I45</f>
        <v>0.34551983191971797</v>
      </c>
      <c r="S45" s="33">
        <f t="shared" ref="S45:S47" si="93">P45/J45</f>
        <v>0.3264337473490424</v>
      </c>
      <c r="T45" s="34">
        <f t="shared" ref="T45:T47" si="94">Q45/K45</f>
        <v>0.54380107843963266</v>
      </c>
      <c r="U45" s="43">
        <f t="shared" si="83"/>
        <v>3717439</v>
      </c>
      <c r="V45" s="29">
        <f t="shared" ref="V45:V47" si="95">G45-AG45</f>
        <v>3572576</v>
      </c>
      <c r="W45" s="35">
        <f t="shared" ref="W45:W47" si="96">H45-AH45</f>
        <v>144863</v>
      </c>
      <c r="X45" s="144" t="s">
        <v>43</v>
      </c>
      <c r="Y45" s="86" t="s">
        <v>43</v>
      </c>
      <c r="Z45" s="46">
        <v>0</v>
      </c>
      <c r="AA45" s="37">
        <v>0</v>
      </c>
      <c r="AB45" s="38">
        <v>0</v>
      </c>
      <c r="AC45" s="46">
        <v>0</v>
      </c>
      <c r="AD45" s="37">
        <v>0</v>
      </c>
      <c r="AE45" s="39">
        <v>0</v>
      </c>
      <c r="AF45" s="43">
        <f t="shared" si="39"/>
        <v>232582</v>
      </c>
      <c r="AG45" s="29">
        <v>190329</v>
      </c>
      <c r="AH45" s="30">
        <v>42253</v>
      </c>
      <c r="AI45" s="43">
        <f t="shared" si="40"/>
        <v>1782789</v>
      </c>
      <c r="AJ45" s="29">
        <v>1667408</v>
      </c>
      <c r="AK45" s="30">
        <v>115381</v>
      </c>
      <c r="AL45" s="43">
        <f t="shared" si="41"/>
        <v>108810</v>
      </c>
      <c r="AM45" s="29">
        <v>80513</v>
      </c>
      <c r="AN45" s="35">
        <v>28297</v>
      </c>
      <c r="AO45" s="16"/>
      <c r="AP45" s="16"/>
      <c r="AQ45" s="66"/>
      <c r="AR45" s="66"/>
      <c r="AS45" s="16"/>
      <c r="AT45" s="16"/>
      <c r="AU45" s="66"/>
      <c r="AV45" s="66"/>
      <c r="AW45" s="16"/>
      <c r="AX45" s="16"/>
      <c r="AY45" s="16"/>
      <c r="AZ45" s="19"/>
      <c r="BA45" s="19"/>
      <c r="BB45" s="19"/>
      <c r="BC45" s="19"/>
      <c r="BD45" s="19"/>
      <c r="BE45" s="19"/>
      <c r="BF45" s="19"/>
      <c r="BG45" s="19"/>
      <c r="BH45" s="19"/>
      <c r="BI45" s="19"/>
      <c r="BJ45" s="19"/>
      <c r="BK45" s="19"/>
      <c r="BL45" s="19"/>
      <c r="BM45" s="19"/>
      <c r="BN45" s="19"/>
      <c r="BO45" s="19"/>
      <c r="BP45" s="19"/>
      <c r="BQ45" s="19"/>
      <c r="BR45" s="19"/>
      <c r="BS45" s="19"/>
    </row>
    <row r="46" spans="1:71" s="20" customFormat="1" ht="12.75" x14ac:dyDescent="0.2">
      <c r="A46" s="21"/>
      <c r="B46" s="80" t="s">
        <v>37</v>
      </c>
      <c r="C46" s="40">
        <f t="shared" si="77"/>
        <v>3962508</v>
      </c>
      <c r="D46" s="41">
        <f t="shared" si="87"/>
        <v>3774942</v>
      </c>
      <c r="E46" s="42">
        <f t="shared" si="88"/>
        <v>187566</v>
      </c>
      <c r="F46" s="43">
        <f t="shared" si="35"/>
        <v>3962411</v>
      </c>
      <c r="G46" s="29">
        <v>3774942</v>
      </c>
      <c r="H46" s="30">
        <v>187469</v>
      </c>
      <c r="I46" s="44">
        <f t="shared" si="36"/>
        <v>1093131</v>
      </c>
      <c r="J46" s="67">
        <v>997517</v>
      </c>
      <c r="K46" s="68">
        <v>95614</v>
      </c>
      <c r="L46" s="45">
        <f t="shared" si="89"/>
        <v>0.27586846512360352</v>
      </c>
      <c r="M46" s="33">
        <f t="shared" si="90"/>
        <v>0.26424697386079044</v>
      </c>
      <c r="N46" s="34">
        <f t="shared" si="91"/>
        <v>0.5097618971455381</v>
      </c>
      <c r="O46" s="44">
        <f t="shared" si="37"/>
        <v>379473</v>
      </c>
      <c r="P46" s="67">
        <v>327300</v>
      </c>
      <c r="Q46" s="68">
        <v>52173</v>
      </c>
      <c r="R46" s="45">
        <f t="shared" si="92"/>
        <v>0.34714320607502669</v>
      </c>
      <c r="S46" s="33">
        <f t="shared" si="93"/>
        <v>0.32811470882200505</v>
      </c>
      <c r="T46" s="34">
        <f t="shared" si="94"/>
        <v>0.54566276905055744</v>
      </c>
      <c r="U46" s="43">
        <f t="shared" si="83"/>
        <v>3731347</v>
      </c>
      <c r="V46" s="29">
        <f t="shared" si="95"/>
        <v>3586639</v>
      </c>
      <c r="W46" s="35">
        <f t="shared" si="96"/>
        <v>144708</v>
      </c>
      <c r="X46" s="144" t="s">
        <v>43</v>
      </c>
      <c r="Y46" s="86" t="s">
        <v>43</v>
      </c>
      <c r="Z46" s="46">
        <v>0</v>
      </c>
      <c r="AA46" s="37">
        <v>0</v>
      </c>
      <c r="AB46" s="38">
        <v>0</v>
      </c>
      <c r="AC46" s="46">
        <v>0</v>
      </c>
      <c r="AD46" s="37">
        <v>0</v>
      </c>
      <c r="AE46" s="39">
        <v>0</v>
      </c>
      <c r="AF46" s="43">
        <f t="shared" si="39"/>
        <v>231064</v>
      </c>
      <c r="AG46" s="29">
        <v>188303</v>
      </c>
      <c r="AH46" s="30">
        <v>42761</v>
      </c>
      <c r="AI46" s="43">
        <f t="shared" si="40"/>
        <v>1786635</v>
      </c>
      <c r="AJ46" s="29">
        <v>1671073</v>
      </c>
      <c r="AK46" s="30">
        <v>115562</v>
      </c>
      <c r="AL46" s="43">
        <f t="shared" si="41"/>
        <v>108402</v>
      </c>
      <c r="AM46" s="29">
        <v>79869</v>
      </c>
      <c r="AN46" s="35">
        <v>28533</v>
      </c>
      <c r="AO46" s="16"/>
      <c r="AP46" s="16"/>
      <c r="AQ46" s="66"/>
      <c r="AR46" s="66"/>
      <c r="AS46" s="16"/>
      <c r="AT46" s="16"/>
      <c r="AU46" s="66"/>
      <c r="AV46" s="66"/>
      <c r="AW46" s="16"/>
      <c r="AX46" s="16"/>
      <c r="AY46" s="16"/>
      <c r="AZ46" s="19"/>
      <c r="BA46" s="19"/>
      <c r="BB46" s="19"/>
      <c r="BC46" s="19"/>
      <c r="BD46" s="19"/>
      <c r="BE46" s="19"/>
      <c r="BF46" s="19"/>
      <c r="BG46" s="19"/>
      <c r="BH46" s="19"/>
      <c r="BI46" s="19"/>
      <c r="BJ46" s="19"/>
      <c r="BK46" s="19"/>
      <c r="BL46" s="19"/>
      <c r="BM46" s="19"/>
      <c r="BN46" s="19"/>
      <c r="BO46" s="19"/>
      <c r="BP46" s="19"/>
      <c r="BQ46" s="19"/>
      <c r="BR46" s="19"/>
      <c r="BS46" s="19"/>
    </row>
    <row r="47" spans="1:71" s="19" customFormat="1" ht="13.5" thickBot="1" x14ac:dyDescent="0.25">
      <c r="A47" s="22"/>
      <c r="B47" s="23" t="s">
        <v>30</v>
      </c>
      <c r="C47" s="47">
        <f t="shared" si="77"/>
        <v>3952690</v>
      </c>
      <c r="D47" s="48">
        <f t="shared" si="87"/>
        <v>3765106</v>
      </c>
      <c r="E47" s="49">
        <f t="shared" si="88"/>
        <v>187584</v>
      </c>
      <c r="F47" s="50">
        <f t="shared" si="35"/>
        <v>3952593</v>
      </c>
      <c r="G47" s="51">
        <v>3765106</v>
      </c>
      <c r="H47" s="52">
        <v>187487</v>
      </c>
      <c r="I47" s="53">
        <f t="shared" si="36"/>
        <v>1101689</v>
      </c>
      <c r="J47" s="51">
        <v>1005185</v>
      </c>
      <c r="K47" s="52">
        <v>96504</v>
      </c>
      <c r="L47" s="54">
        <f t="shared" si="89"/>
        <v>0.27871879656638898</v>
      </c>
      <c r="M47" s="55">
        <f t="shared" si="90"/>
        <v>0.2669738913061146</v>
      </c>
      <c r="N47" s="56">
        <f t="shared" si="91"/>
        <v>0.51445752302968273</v>
      </c>
      <c r="O47" s="53">
        <f t="shared" si="37"/>
        <v>385054</v>
      </c>
      <c r="P47" s="69">
        <v>332056</v>
      </c>
      <c r="Q47" s="70">
        <v>52998</v>
      </c>
      <c r="R47" s="54">
        <f t="shared" si="92"/>
        <v>0.34951243045904967</v>
      </c>
      <c r="S47" s="55">
        <f t="shared" si="93"/>
        <v>0.33034317066012725</v>
      </c>
      <c r="T47" s="56">
        <f t="shared" si="94"/>
        <v>0.54917930862969411</v>
      </c>
      <c r="U47" s="50">
        <f t="shared" si="83"/>
        <v>3715829</v>
      </c>
      <c r="V47" s="51">
        <f t="shared" si="95"/>
        <v>3571508</v>
      </c>
      <c r="W47" s="57">
        <f t="shared" si="96"/>
        <v>144321</v>
      </c>
      <c r="X47" s="145" t="s">
        <v>43</v>
      </c>
      <c r="Y47" s="104" t="s">
        <v>43</v>
      </c>
      <c r="Z47" s="58">
        <v>0</v>
      </c>
      <c r="AA47" s="59">
        <v>0</v>
      </c>
      <c r="AB47" s="60">
        <v>0</v>
      </c>
      <c r="AC47" s="58">
        <v>0</v>
      </c>
      <c r="AD47" s="59">
        <v>0</v>
      </c>
      <c r="AE47" s="61">
        <v>0</v>
      </c>
      <c r="AF47" s="50">
        <f t="shared" si="39"/>
        <v>236764</v>
      </c>
      <c r="AG47" s="51">
        <v>193598</v>
      </c>
      <c r="AH47" s="52">
        <v>43166</v>
      </c>
      <c r="AI47" s="50">
        <f t="shared" si="40"/>
        <v>1781204</v>
      </c>
      <c r="AJ47" s="51">
        <v>1665636</v>
      </c>
      <c r="AK47" s="52">
        <v>115568</v>
      </c>
      <c r="AL47" s="50">
        <f t="shared" si="41"/>
        <v>111056</v>
      </c>
      <c r="AM47" s="51">
        <v>82029</v>
      </c>
      <c r="AN47" s="57">
        <v>29027</v>
      </c>
      <c r="AO47" s="16"/>
      <c r="AP47" s="16"/>
      <c r="AQ47" s="66"/>
      <c r="AR47" s="66"/>
      <c r="AS47" s="16"/>
      <c r="AT47" s="16"/>
      <c r="AU47" s="66"/>
      <c r="AV47" s="66"/>
      <c r="AW47" s="16"/>
      <c r="AX47" s="16"/>
      <c r="AY47" s="16"/>
    </row>
    <row r="48" spans="1:71" s="20" customFormat="1" ht="12.75" x14ac:dyDescent="0.2">
      <c r="A48" s="17">
        <v>2019</v>
      </c>
      <c r="B48" s="18" t="s">
        <v>20</v>
      </c>
      <c r="C48" s="25">
        <f t="shared" ref="C48:C52" si="97">D48+E48</f>
        <v>3955236</v>
      </c>
      <c r="D48" s="26">
        <f t="shared" si="87"/>
        <v>3767850</v>
      </c>
      <c r="E48" s="27">
        <f>H48+97</f>
        <v>187386</v>
      </c>
      <c r="F48" s="28">
        <f t="shared" ref="F48:F56" si="98">G48+H48</f>
        <v>3955139</v>
      </c>
      <c r="G48" s="29">
        <v>3767850</v>
      </c>
      <c r="H48" s="30">
        <v>187289</v>
      </c>
      <c r="I48" s="31">
        <f t="shared" ref="I48:I56" si="99">J48+K48</f>
        <v>1106428</v>
      </c>
      <c r="J48" s="67">
        <v>1010553</v>
      </c>
      <c r="K48" s="68">
        <v>95875</v>
      </c>
      <c r="L48" s="32">
        <f t="shared" ref="L48:L53" si="100">I48/C48</f>
        <v>0.27973754284194419</v>
      </c>
      <c r="M48" s="33">
        <f t="shared" ref="M48:M53" si="101">J48/D48</f>
        <v>0.26820414825430949</v>
      </c>
      <c r="N48" s="34">
        <f t="shared" ref="N48:N53" si="102">K48/E48</f>
        <v>0.51164441313652032</v>
      </c>
      <c r="O48" s="31">
        <f t="shared" ref="O48:O56" si="103">P48+Q48</f>
        <v>388730</v>
      </c>
      <c r="P48" s="67">
        <v>335281</v>
      </c>
      <c r="Q48" s="68">
        <v>53449</v>
      </c>
      <c r="R48" s="32">
        <f t="shared" ref="R48:R53" si="104">O48/I48</f>
        <v>0.3513378186379954</v>
      </c>
      <c r="S48" s="33">
        <f t="shared" ref="S48:S53" si="105">P48/J48</f>
        <v>0.33177972852487697</v>
      </c>
      <c r="T48" s="34">
        <f t="shared" ref="T48:T53" si="106">Q48/K48</f>
        <v>0.55748631029986961</v>
      </c>
      <c r="U48" s="28">
        <f t="shared" ref="U48:U53" si="107">V48+W48</f>
        <v>3722285</v>
      </c>
      <c r="V48" s="29">
        <f t="shared" ref="V48:V53" si="108">G48-AG48</f>
        <v>3578332</v>
      </c>
      <c r="W48" s="35">
        <f t="shared" ref="W48:W53" si="109">H48-AH48</f>
        <v>143953</v>
      </c>
      <c r="X48" s="144" t="s">
        <v>43</v>
      </c>
      <c r="Y48" s="86" t="s">
        <v>43</v>
      </c>
      <c r="Z48" s="36">
        <v>0</v>
      </c>
      <c r="AA48" s="37">
        <v>0</v>
      </c>
      <c r="AB48" s="38">
        <v>0</v>
      </c>
      <c r="AC48" s="36">
        <v>0</v>
      </c>
      <c r="AD48" s="37">
        <v>0</v>
      </c>
      <c r="AE48" s="39">
        <v>0</v>
      </c>
      <c r="AF48" s="28">
        <f t="shared" ref="AF48:AF56" si="110">AG48+AH48</f>
        <v>232854</v>
      </c>
      <c r="AG48" s="29">
        <v>189518</v>
      </c>
      <c r="AH48" s="30">
        <v>43336</v>
      </c>
      <c r="AI48" s="28">
        <f t="shared" ref="AI48:AI56" si="111">AJ48+AK48</f>
        <v>1783425</v>
      </c>
      <c r="AJ48" s="29">
        <v>1667840</v>
      </c>
      <c r="AK48" s="30">
        <v>115585</v>
      </c>
      <c r="AL48" s="28">
        <f t="shared" ref="AL48:AL56" si="112">AM48+AN48</f>
        <v>109323</v>
      </c>
      <c r="AM48" s="29">
        <v>80301</v>
      </c>
      <c r="AN48" s="35">
        <v>29022</v>
      </c>
      <c r="AO48" s="16"/>
      <c r="AP48" s="16"/>
      <c r="AQ48" s="66"/>
      <c r="AR48" s="66"/>
      <c r="AS48" s="16"/>
      <c r="AT48" s="16"/>
      <c r="AU48" s="66"/>
      <c r="AV48" s="66"/>
      <c r="AW48" s="16"/>
      <c r="AX48" s="16"/>
      <c r="AY48" s="16"/>
      <c r="AZ48" s="19"/>
      <c r="BA48" s="19"/>
      <c r="BB48" s="19"/>
      <c r="BC48" s="19"/>
      <c r="BD48" s="19"/>
      <c r="BE48" s="19"/>
      <c r="BF48" s="19"/>
      <c r="BG48" s="19"/>
      <c r="BH48" s="19"/>
      <c r="BI48" s="19"/>
      <c r="BJ48" s="19"/>
      <c r="BK48" s="19"/>
      <c r="BL48" s="19"/>
      <c r="BM48" s="19"/>
      <c r="BN48" s="19"/>
      <c r="BO48" s="19"/>
      <c r="BP48" s="19"/>
      <c r="BQ48" s="19"/>
      <c r="BR48" s="19"/>
      <c r="BS48" s="19"/>
    </row>
    <row r="49" spans="1:120" s="20" customFormat="1" ht="12.75" x14ac:dyDescent="0.2">
      <c r="A49" s="21"/>
      <c r="B49" s="18" t="s">
        <v>21</v>
      </c>
      <c r="C49" s="40">
        <f t="shared" si="97"/>
        <v>3949621</v>
      </c>
      <c r="D49" s="41">
        <f t="shared" si="87"/>
        <v>3763174</v>
      </c>
      <c r="E49" s="42">
        <f>H49+97</f>
        <v>186447</v>
      </c>
      <c r="F49" s="43">
        <f t="shared" si="98"/>
        <v>3949524</v>
      </c>
      <c r="G49" s="29">
        <v>3763174</v>
      </c>
      <c r="H49" s="30">
        <v>186350</v>
      </c>
      <c r="I49" s="31">
        <f t="shared" si="99"/>
        <v>1111420</v>
      </c>
      <c r="J49" s="67">
        <v>1015425</v>
      </c>
      <c r="K49" s="68">
        <v>95995</v>
      </c>
      <c r="L49" s="45">
        <f t="shared" si="100"/>
        <v>0.2813991519692649</v>
      </c>
      <c r="M49" s="33">
        <f t="shared" si="101"/>
        <v>0.26983206197746901</v>
      </c>
      <c r="N49" s="34">
        <f t="shared" si="102"/>
        <v>0.51486481412948448</v>
      </c>
      <c r="O49" s="44">
        <f t="shared" si="103"/>
        <v>394692</v>
      </c>
      <c r="P49" s="67">
        <v>341005</v>
      </c>
      <c r="Q49" s="68">
        <v>53687</v>
      </c>
      <c r="R49" s="45">
        <f t="shared" si="104"/>
        <v>0.35512407550700903</v>
      </c>
      <c r="S49" s="33">
        <f t="shared" si="105"/>
        <v>0.33582490090356254</v>
      </c>
      <c r="T49" s="34">
        <f t="shared" si="106"/>
        <v>0.55926871191207872</v>
      </c>
      <c r="U49" s="43">
        <f t="shared" si="107"/>
        <v>3714811</v>
      </c>
      <c r="V49" s="29">
        <f t="shared" si="108"/>
        <v>3571548</v>
      </c>
      <c r="W49" s="35">
        <f t="shared" si="109"/>
        <v>143263</v>
      </c>
      <c r="X49" s="144" t="s">
        <v>43</v>
      </c>
      <c r="Y49" s="86" t="s">
        <v>43</v>
      </c>
      <c r="Z49" s="46">
        <v>0</v>
      </c>
      <c r="AA49" s="37">
        <v>0</v>
      </c>
      <c r="AB49" s="38">
        <v>0</v>
      </c>
      <c r="AC49" s="46">
        <v>0</v>
      </c>
      <c r="AD49" s="37">
        <v>0</v>
      </c>
      <c r="AE49" s="39">
        <v>0</v>
      </c>
      <c r="AF49" s="43">
        <f t="shared" si="110"/>
        <v>234713</v>
      </c>
      <c r="AG49" s="29">
        <v>191626</v>
      </c>
      <c r="AH49" s="30">
        <v>43087</v>
      </c>
      <c r="AI49" s="43">
        <f t="shared" si="111"/>
        <v>1786172</v>
      </c>
      <c r="AJ49" s="29">
        <v>1670921</v>
      </c>
      <c r="AK49" s="30">
        <v>115251</v>
      </c>
      <c r="AL49" s="43">
        <f t="shared" si="112"/>
        <v>110139</v>
      </c>
      <c r="AM49" s="29">
        <v>81293</v>
      </c>
      <c r="AN49" s="35">
        <v>28846</v>
      </c>
      <c r="AO49" s="16"/>
      <c r="AP49" s="16"/>
      <c r="AQ49" s="66"/>
      <c r="AR49" s="66"/>
      <c r="AS49" s="16"/>
      <c r="AT49" s="16"/>
      <c r="AU49" s="66"/>
      <c r="AV49" s="66"/>
      <c r="AW49" s="16"/>
      <c r="AX49" s="16"/>
      <c r="AY49" s="16"/>
      <c r="AZ49" s="19"/>
      <c r="BA49" s="19"/>
      <c r="BB49" s="19"/>
      <c r="BC49" s="19"/>
      <c r="BD49" s="19"/>
      <c r="BE49" s="19"/>
      <c r="BF49" s="19"/>
      <c r="BG49" s="19"/>
      <c r="BH49" s="19"/>
      <c r="BI49" s="19"/>
      <c r="BJ49" s="19"/>
      <c r="BK49" s="19"/>
      <c r="BL49" s="19"/>
      <c r="BM49" s="19"/>
      <c r="BN49" s="19"/>
      <c r="BO49" s="19"/>
      <c r="BP49" s="19"/>
      <c r="BQ49" s="19"/>
      <c r="BR49" s="19"/>
      <c r="BS49" s="19"/>
    </row>
    <row r="50" spans="1:120" s="20" customFormat="1" ht="12.75" x14ac:dyDescent="0.2">
      <c r="A50" s="21"/>
      <c r="B50" s="18" t="s">
        <v>22</v>
      </c>
      <c r="C50" s="40">
        <f t="shared" si="97"/>
        <v>3958153</v>
      </c>
      <c r="D50" s="41">
        <f>G50+1611</f>
        <v>3772313</v>
      </c>
      <c r="E50" s="42">
        <f t="shared" ref="E50" si="113">H50+97</f>
        <v>185840</v>
      </c>
      <c r="F50" s="43">
        <f t="shared" si="98"/>
        <v>3956445</v>
      </c>
      <c r="G50" s="29">
        <v>3770702</v>
      </c>
      <c r="H50" s="30">
        <v>185743</v>
      </c>
      <c r="I50" s="31">
        <f t="shared" si="99"/>
        <v>1123071</v>
      </c>
      <c r="J50" s="67">
        <v>1026061</v>
      </c>
      <c r="K50" s="68">
        <v>97010</v>
      </c>
      <c r="L50" s="45">
        <f t="shared" si="100"/>
        <v>0.28373612642058049</v>
      </c>
      <c r="M50" s="33">
        <f t="shared" si="101"/>
        <v>0.27199784323305093</v>
      </c>
      <c r="N50" s="34">
        <f t="shared" si="102"/>
        <v>0.52200817907877739</v>
      </c>
      <c r="O50" s="44">
        <f t="shared" si="103"/>
        <v>400892</v>
      </c>
      <c r="P50" s="67">
        <v>346348</v>
      </c>
      <c r="Q50" s="68">
        <v>54544</v>
      </c>
      <c r="R50" s="45">
        <f t="shared" si="104"/>
        <v>0.35696051273695073</v>
      </c>
      <c r="S50" s="33">
        <f t="shared" si="105"/>
        <v>0.33755108127099653</v>
      </c>
      <c r="T50" s="34">
        <f t="shared" si="106"/>
        <v>0.56225131429749509</v>
      </c>
      <c r="U50" s="43">
        <f t="shared" si="107"/>
        <v>3725901</v>
      </c>
      <c r="V50" s="29">
        <f t="shared" si="108"/>
        <v>3581673</v>
      </c>
      <c r="W50" s="35">
        <f t="shared" si="109"/>
        <v>144228</v>
      </c>
      <c r="X50" s="144" t="s">
        <v>43</v>
      </c>
      <c r="Y50" s="86" t="s">
        <v>43</v>
      </c>
      <c r="Z50" s="46">
        <v>0</v>
      </c>
      <c r="AA50" s="37">
        <v>0</v>
      </c>
      <c r="AB50" s="38">
        <v>0</v>
      </c>
      <c r="AC50" s="46">
        <v>0</v>
      </c>
      <c r="AD50" s="37">
        <v>0</v>
      </c>
      <c r="AE50" s="39">
        <v>0</v>
      </c>
      <c r="AF50" s="43">
        <f t="shared" si="110"/>
        <v>230544</v>
      </c>
      <c r="AG50" s="29">
        <v>189029</v>
      </c>
      <c r="AH50" s="30">
        <v>41515</v>
      </c>
      <c r="AI50" s="43">
        <f t="shared" si="111"/>
        <v>1788639</v>
      </c>
      <c r="AJ50" s="29">
        <v>1673822</v>
      </c>
      <c r="AK50" s="30">
        <v>114817</v>
      </c>
      <c r="AL50" s="43">
        <f t="shared" si="112"/>
        <v>108211</v>
      </c>
      <c r="AM50" s="29">
        <v>80259</v>
      </c>
      <c r="AN50" s="35">
        <v>27952</v>
      </c>
      <c r="AO50" s="16"/>
      <c r="AP50" s="16"/>
      <c r="AQ50" s="66"/>
      <c r="AR50" s="66"/>
      <c r="AS50" s="16"/>
      <c r="AT50" s="16"/>
      <c r="AU50" s="66"/>
      <c r="AV50" s="66"/>
      <c r="AW50" s="16"/>
      <c r="AX50" s="16"/>
      <c r="AY50" s="16"/>
      <c r="AZ50" s="19"/>
      <c r="BA50" s="19"/>
      <c r="BB50" s="19"/>
      <c r="BC50" s="19"/>
      <c r="BD50" s="19"/>
      <c r="BE50" s="19"/>
      <c r="BF50" s="19"/>
      <c r="BG50" s="19"/>
      <c r="BH50" s="19"/>
      <c r="BI50" s="19"/>
      <c r="BJ50" s="19"/>
      <c r="BK50" s="19"/>
      <c r="BL50" s="19"/>
      <c r="BM50" s="19"/>
      <c r="BN50" s="19"/>
      <c r="BO50" s="19"/>
      <c r="BP50" s="19"/>
      <c r="BQ50" s="19"/>
      <c r="BR50" s="19"/>
      <c r="BS50" s="19"/>
    </row>
    <row r="51" spans="1:120" s="20" customFormat="1" ht="12.75" x14ac:dyDescent="0.2">
      <c r="A51" s="21"/>
      <c r="B51" s="18" t="s">
        <v>23</v>
      </c>
      <c r="C51" s="40">
        <f t="shared" si="97"/>
        <v>3965377</v>
      </c>
      <c r="D51" s="41">
        <f>G51</f>
        <v>3780207</v>
      </c>
      <c r="E51" s="42">
        <f>H51+101</f>
        <v>185170</v>
      </c>
      <c r="F51" s="43">
        <f t="shared" si="98"/>
        <v>3965276</v>
      </c>
      <c r="G51" s="29">
        <v>3780207</v>
      </c>
      <c r="H51" s="30">
        <v>185069</v>
      </c>
      <c r="I51" s="31">
        <f t="shared" si="99"/>
        <v>1135792</v>
      </c>
      <c r="J51" s="67">
        <v>1038238</v>
      </c>
      <c r="K51" s="68">
        <v>97554</v>
      </c>
      <c r="L51" s="45">
        <f t="shared" si="100"/>
        <v>0.28642724260517977</v>
      </c>
      <c r="M51" s="33">
        <f t="shared" si="101"/>
        <v>0.27465109714891273</v>
      </c>
      <c r="N51" s="34">
        <f t="shared" si="102"/>
        <v>0.52683480045363718</v>
      </c>
      <c r="O51" s="44">
        <f t="shared" si="103"/>
        <v>407306</v>
      </c>
      <c r="P51" s="67">
        <v>352310</v>
      </c>
      <c r="Q51" s="68">
        <v>54996</v>
      </c>
      <c r="R51" s="45">
        <f t="shared" si="104"/>
        <v>0.35860967501091751</v>
      </c>
      <c r="S51" s="33">
        <f t="shared" si="105"/>
        <v>0.33933452638027117</v>
      </c>
      <c r="T51" s="34">
        <f t="shared" si="106"/>
        <v>0.56374930807552737</v>
      </c>
      <c r="U51" s="43">
        <f t="shared" si="107"/>
        <v>3736969</v>
      </c>
      <c r="V51" s="29">
        <f t="shared" si="108"/>
        <v>3591895</v>
      </c>
      <c r="W51" s="35">
        <f t="shared" si="109"/>
        <v>145074</v>
      </c>
      <c r="X51" s="144" t="s">
        <v>43</v>
      </c>
      <c r="Y51" s="86" t="s">
        <v>43</v>
      </c>
      <c r="Z51" s="46">
        <v>0</v>
      </c>
      <c r="AA51" s="37">
        <v>0</v>
      </c>
      <c r="AB51" s="38">
        <v>0</v>
      </c>
      <c r="AC51" s="46">
        <v>0</v>
      </c>
      <c r="AD51" s="37">
        <v>0</v>
      </c>
      <c r="AE51" s="39">
        <v>0</v>
      </c>
      <c r="AF51" s="43">
        <f t="shared" si="110"/>
        <v>228307</v>
      </c>
      <c r="AG51" s="29">
        <v>188312</v>
      </c>
      <c r="AH51" s="30">
        <v>39995</v>
      </c>
      <c r="AI51" s="43">
        <f t="shared" si="111"/>
        <v>1791199</v>
      </c>
      <c r="AJ51" s="29">
        <v>1676696</v>
      </c>
      <c r="AK51" s="30">
        <v>114503</v>
      </c>
      <c r="AL51" s="43">
        <f t="shared" si="112"/>
        <v>106976</v>
      </c>
      <c r="AM51" s="29">
        <v>79999</v>
      </c>
      <c r="AN51" s="35">
        <v>26977</v>
      </c>
      <c r="AO51" s="16"/>
      <c r="AP51" s="16"/>
      <c r="AQ51" s="66"/>
      <c r="AR51" s="66"/>
      <c r="AS51" s="16"/>
      <c r="AT51" s="16"/>
      <c r="AU51" s="66"/>
      <c r="AV51" s="66"/>
      <c r="AW51" s="16"/>
      <c r="AX51" s="16"/>
      <c r="AY51" s="16"/>
      <c r="AZ51" s="19"/>
      <c r="BA51" s="19"/>
      <c r="BB51" s="19"/>
      <c r="BC51" s="19"/>
      <c r="BD51" s="19"/>
      <c r="BE51" s="19"/>
      <c r="BF51" s="19"/>
      <c r="BG51" s="19"/>
      <c r="BH51" s="19"/>
      <c r="BI51" s="19"/>
      <c r="BJ51" s="19"/>
      <c r="BK51" s="19"/>
      <c r="BL51" s="19"/>
      <c r="BM51" s="19"/>
      <c r="BN51" s="19"/>
      <c r="BO51" s="19"/>
      <c r="BP51" s="19"/>
      <c r="BQ51" s="19"/>
      <c r="BR51" s="19"/>
      <c r="BS51" s="19"/>
    </row>
    <row r="52" spans="1:120" s="20" customFormat="1" ht="12.75" x14ac:dyDescent="0.2">
      <c r="A52" s="21"/>
      <c r="B52" s="18" t="s">
        <v>24</v>
      </c>
      <c r="C52" s="40">
        <f t="shared" si="97"/>
        <v>3974526</v>
      </c>
      <c r="D52" s="41">
        <f t="shared" ref="D52:D53" si="114">G52</f>
        <v>3789526</v>
      </c>
      <c r="E52" s="42">
        <f t="shared" ref="E52:E56" si="115">H52+101</f>
        <v>185000</v>
      </c>
      <c r="F52" s="43">
        <f t="shared" si="98"/>
        <v>3974425</v>
      </c>
      <c r="G52" s="29">
        <v>3789526</v>
      </c>
      <c r="H52" s="30">
        <v>184899</v>
      </c>
      <c r="I52" s="31">
        <v>1049730</v>
      </c>
      <c r="J52" s="67">
        <v>1049730</v>
      </c>
      <c r="K52" s="68">
        <v>98086</v>
      </c>
      <c r="L52" s="45">
        <f t="shared" si="100"/>
        <v>0.26411451327780971</v>
      </c>
      <c r="M52" s="33">
        <f t="shared" si="101"/>
        <v>0.27700825908042326</v>
      </c>
      <c r="N52" s="34">
        <f t="shared" si="102"/>
        <v>0.53019459459459461</v>
      </c>
      <c r="O52" s="44">
        <f t="shared" si="103"/>
        <v>413873</v>
      </c>
      <c r="P52" s="67">
        <v>358352</v>
      </c>
      <c r="Q52" s="68">
        <v>55521</v>
      </c>
      <c r="R52" s="45">
        <f t="shared" si="104"/>
        <v>0.39426614462766618</v>
      </c>
      <c r="S52" s="33">
        <f t="shared" si="105"/>
        <v>0.341375401293666</v>
      </c>
      <c r="T52" s="34">
        <f t="shared" si="106"/>
        <v>0.56604408376322823</v>
      </c>
      <c r="U52" s="43">
        <f t="shared" si="107"/>
        <v>3744897</v>
      </c>
      <c r="V52" s="29">
        <f t="shared" si="108"/>
        <v>3600588</v>
      </c>
      <c r="W52" s="35">
        <f t="shared" si="109"/>
        <v>144309</v>
      </c>
      <c r="X52" s="144" t="s">
        <v>43</v>
      </c>
      <c r="Y52" s="86" t="s">
        <v>43</v>
      </c>
      <c r="Z52" s="46">
        <v>0</v>
      </c>
      <c r="AA52" s="37">
        <v>0</v>
      </c>
      <c r="AB52" s="38">
        <v>0</v>
      </c>
      <c r="AC52" s="46">
        <v>0</v>
      </c>
      <c r="AD52" s="37">
        <v>0</v>
      </c>
      <c r="AE52" s="39">
        <v>0</v>
      </c>
      <c r="AF52" s="43">
        <f t="shared" si="110"/>
        <v>229528</v>
      </c>
      <c r="AG52" s="29">
        <v>188938</v>
      </c>
      <c r="AH52" s="30">
        <v>40590</v>
      </c>
      <c r="AI52" s="43">
        <f t="shared" si="111"/>
        <v>1793754</v>
      </c>
      <c r="AJ52" s="29">
        <v>1679407</v>
      </c>
      <c r="AK52" s="30">
        <v>114347</v>
      </c>
      <c r="AL52" s="43">
        <f t="shared" si="112"/>
        <v>107652</v>
      </c>
      <c r="AM52" s="29">
        <v>80135</v>
      </c>
      <c r="AN52" s="35">
        <v>27517</v>
      </c>
      <c r="AO52" s="16"/>
      <c r="AP52" s="16"/>
      <c r="AQ52" s="66"/>
      <c r="AR52" s="66"/>
      <c r="AS52" s="16"/>
      <c r="AT52" s="16"/>
      <c r="AU52" s="66"/>
      <c r="AV52" s="66"/>
      <c r="AW52" s="16"/>
      <c r="AX52" s="16"/>
      <c r="AY52" s="16"/>
      <c r="AZ52" s="19"/>
      <c r="BA52" s="19"/>
      <c r="BB52" s="19"/>
      <c r="BC52" s="19"/>
      <c r="BD52" s="19"/>
      <c r="BE52" s="19"/>
      <c r="BF52" s="19"/>
      <c r="BG52" s="19"/>
      <c r="BH52" s="19"/>
      <c r="BI52" s="19"/>
      <c r="BJ52" s="19"/>
      <c r="BK52" s="19"/>
      <c r="BL52" s="19"/>
      <c r="BM52" s="19"/>
      <c r="BN52" s="19"/>
      <c r="BO52" s="19"/>
      <c r="BP52" s="19"/>
      <c r="BQ52" s="19"/>
      <c r="BR52" s="19"/>
      <c r="BS52" s="19"/>
    </row>
    <row r="53" spans="1:120" s="20" customFormat="1" ht="12.75" x14ac:dyDescent="0.2">
      <c r="A53" s="21"/>
      <c r="B53" s="18" t="s">
        <v>25</v>
      </c>
      <c r="C53" s="40">
        <f>D53+E53</f>
        <v>3982303</v>
      </c>
      <c r="D53" s="41">
        <f t="shared" si="114"/>
        <v>3797082</v>
      </c>
      <c r="E53" s="42">
        <f t="shared" si="115"/>
        <v>185221</v>
      </c>
      <c r="F53" s="43">
        <f t="shared" si="98"/>
        <v>3982202</v>
      </c>
      <c r="G53" s="29">
        <v>3797082</v>
      </c>
      <c r="H53" s="30">
        <v>185120</v>
      </c>
      <c r="I53" s="31">
        <f t="shared" si="99"/>
        <v>1159482</v>
      </c>
      <c r="J53" s="67">
        <v>1061082</v>
      </c>
      <c r="K53" s="68">
        <v>98400</v>
      </c>
      <c r="L53" s="45">
        <f t="shared" si="100"/>
        <v>0.2911586586957346</v>
      </c>
      <c r="M53" s="33">
        <f t="shared" si="101"/>
        <v>0.27944669090633278</v>
      </c>
      <c r="N53" s="34">
        <f t="shared" si="102"/>
        <v>0.53125725484691255</v>
      </c>
      <c r="O53" s="44">
        <f t="shared" si="103"/>
        <v>419328</v>
      </c>
      <c r="P53" s="67">
        <v>363627</v>
      </c>
      <c r="Q53" s="68">
        <v>55701</v>
      </c>
      <c r="R53" s="45">
        <f t="shared" si="104"/>
        <v>0.36165115111748175</v>
      </c>
      <c r="S53" s="33">
        <f t="shared" si="105"/>
        <v>0.34269453256204518</v>
      </c>
      <c r="T53" s="34">
        <f t="shared" si="106"/>
        <v>0.56606707317073168</v>
      </c>
      <c r="U53" s="43">
        <f t="shared" si="107"/>
        <v>3752931</v>
      </c>
      <c r="V53" s="29">
        <f t="shared" si="108"/>
        <v>3608681</v>
      </c>
      <c r="W53" s="35">
        <f t="shared" si="109"/>
        <v>144250</v>
      </c>
      <c r="X53" s="144" t="s">
        <v>43</v>
      </c>
      <c r="Y53" s="86" t="s">
        <v>43</v>
      </c>
      <c r="Z53" s="46">
        <v>0</v>
      </c>
      <c r="AA53" s="37">
        <v>0</v>
      </c>
      <c r="AB53" s="38">
        <v>0</v>
      </c>
      <c r="AC53" s="46">
        <v>0</v>
      </c>
      <c r="AD53" s="37">
        <v>0</v>
      </c>
      <c r="AE53" s="39">
        <v>0</v>
      </c>
      <c r="AF53" s="43">
        <f t="shared" si="110"/>
        <v>229271</v>
      </c>
      <c r="AG53" s="29">
        <v>188401</v>
      </c>
      <c r="AH53" s="30">
        <v>40870</v>
      </c>
      <c r="AI53" s="43">
        <f t="shared" si="111"/>
        <v>1796639</v>
      </c>
      <c r="AJ53" s="29">
        <v>1682155</v>
      </c>
      <c r="AK53" s="30">
        <v>114484</v>
      </c>
      <c r="AL53" s="43">
        <f t="shared" si="112"/>
        <v>107577</v>
      </c>
      <c r="AM53" s="29">
        <v>79874</v>
      </c>
      <c r="AN53" s="35">
        <v>27703</v>
      </c>
      <c r="AO53" s="16"/>
      <c r="AP53" s="16"/>
      <c r="AQ53" s="66"/>
      <c r="AR53" s="66"/>
      <c r="AS53" s="16"/>
      <c r="AT53" s="16"/>
      <c r="AU53" s="66"/>
      <c r="AV53" s="66"/>
      <c r="AW53" s="16"/>
      <c r="AX53" s="16"/>
      <c r="AY53" s="16"/>
      <c r="AZ53" s="19"/>
      <c r="BA53" s="19"/>
      <c r="BB53" s="19"/>
      <c r="BC53" s="19"/>
      <c r="BD53" s="19"/>
      <c r="BE53" s="19"/>
      <c r="BF53" s="19"/>
      <c r="BG53" s="19"/>
      <c r="BH53" s="19"/>
      <c r="BI53" s="19"/>
      <c r="BJ53" s="19"/>
      <c r="BK53" s="19"/>
      <c r="BL53" s="19"/>
      <c r="BM53" s="19"/>
      <c r="BN53" s="19"/>
      <c r="BO53" s="19"/>
      <c r="BP53" s="19"/>
      <c r="BQ53" s="19"/>
      <c r="BR53" s="19"/>
      <c r="BS53" s="19"/>
    </row>
    <row r="54" spans="1:120" s="20" customFormat="1" ht="12.75" x14ac:dyDescent="0.2">
      <c r="A54" s="21"/>
      <c r="B54" s="18" t="s">
        <v>26</v>
      </c>
      <c r="C54" s="40">
        <f t="shared" ref="C54:C56" si="116">D54+E54</f>
        <v>3989593</v>
      </c>
      <c r="D54" s="41">
        <f t="shared" ref="D54:D56" si="117">G54</f>
        <v>3803937</v>
      </c>
      <c r="E54" s="42">
        <f t="shared" si="115"/>
        <v>185656</v>
      </c>
      <c r="F54" s="43">
        <f t="shared" si="98"/>
        <v>3989492</v>
      </c>
      <c r="G54" s="29">
        <v>3803937</v>
      </c>
      <c r="H54" s="30">
        <v>185555</v>
      </c>
      <c r="I54" s="31">
        <f t="shared" si="99"/>
        <v>1173260</v>
      </c>
      <c r="J54" s="67">
        <v>1074579</v>
      </c>
      <c r="K54" s="68">
        <v>98681</v>
      </c>
      <c r="L54" s="45">
        <f t="shared" ref="L54:L56" si="118">I54/C54</f>
        <v>0.29408012295991093</v>
      </c>
      <c r="M54" s="33">
        <f t="shared" ref="M54:M56" si="119">J54/D54</f>
        <v>0.28249127154314069</v>
      </c>
      <c r="N54" s="34">
        <f t="shared" ref="N54:N56" si="120">K54/E54</f>
        <v>0.53152604817511961</v>
      </c>
      <c r="O54" s="44">
        <f t="shared" si="103"/>
        <v>426712</v>
      </c>
      <c r="P54" s="67">
        <v>370706</v>
      </c>
      <c r="Q54" s="68">
        <v>56006</v>
      </c>
      <c r="R54" s="45">
        <f t="shared" ref="R54:R56" si="121">O54/I54</f>
        <v>0.36369773110819426</v>
      </c>
      <c r="S54" s="33">
        <f t="shared" ref="S54:S56" si="122">P54/J54</f>
        <v>0.34497789366812492</v>
      </c>
      <c r="T54" s="34">
        <f t="shared" ref="T54:T56" si="123">Q54/K54</f>
        <v>0.56754593082761629</v>
      </c>
      <c r="U54" s="43">
        <f t="shared" ref="U54:U56" si="124">V54+W54</f>
        <v>3758717</v>
      </c>
      <c r="V54" s="29">
        <f t="shared" ref="V54:V56" si="125">G54-AG54</f>
        <v>3614639</v>
      </c>
      <c r="W54" s="35">
        <f t="shared" ref="W54:W56" si="126">H54-AH54</f>
        <v>144078</v>
      </c>
      <c r="X54" s="144" t="s">
        <v>43</v>
      </c>
      <c r="Y54" s="86" t="s">
        <v>43</v>
      </c>
      <c r="Z54" s="46">
        <v>0</v>
      </c>
      <c r="AA54" s="37">
        <v>0</v>
      </c>
      <c r="AB54" s="38">
        <v>0</v>
      </c>
      <c r="AC54" s="46">
        <v>0</v>
      </c>
      <c r="AD54" s="37">
        <v>0</v>
      </c>
      <c r="AE54" s="39">
        <v>0</v>
      </c>
      <c r="AF54" s="43">
        <f t="shared" si="110"/>
        <v>230775</v>
      </c>
      <c r="AG54" s="29">
        <v>189298</v>
      </c>
      <c r="AH54" s="30">
        <v>41477</v>
      </c>
      <c r="AI54" s="43">
        <f t="shared" si="111"/>
        <v>1800379</v>
      </c>
      <c r="AJ54" s="29">
        <v>1685596</v>
      </c>
      <c r="AK54" s="30">
        <v>114783</v>
      </c>
      <c r="AL54" s="43">
        <f t="shared" si="112"/>
        <v>108131</v>
      </c>
      <c r="AM54" s="29">
        <v>80046</v>
      </c>
      <c r="AN54" s="35">
        <v>28085</v>
      </c>
      <c r="AO54" s="16"/>
      <c r="AP54" s="16"/>
      <c r="AQ54" s="66"/>
      <c r="AR54" s="66"/>
      <c r="AS54" s="16"/>
      <c r="AT54" s="16"/>
      <c r="AU54" s="66"/>
      <c r="AV54" s="66"/>
      <c r="AW54" s="16"/>
      <c r="AX54" s="16"/>
      <c r="AY54" s="16"/>
      <c r="AZ54" s="19"/>
      <c r="BA54" s="19"/>
      <c r="BB54" s="19"/>
      <c r="BC54" s="19"/>
      <c r="BD54" s="19"/>
      <c r="BE54" s="19"/>
      <c r="BF54" s="19"/>
      <c r="BG54" s="19"/>
      <c r="BH54" s="19"/>
      <c r="BI54" s="19"/>
      <c r="BJ54" s="19"/>
      <c r="BK54" s="19"/>
      <c r="BL54" s="19"/>
      <c r="BM54" s="19"/>
      <c r="BN54" s="19"/>
      <c r="BO54" s="19"/>
      <c r="BP54" s="19"/>
      <c r="BQ54" s="19"/>
      <c r="BR54" s="19"/>
      <c r="BS54" s="19"/>
    </row>
    <row r="55" spans="1:120" s="20" customFormat="1" ht="12.75" x14ac:dyDescent="0.2">
      <c r="A55" s="21"/>
      <c r="B55" s="18" t="s">
        <v>27</v>
      </c>
      <c r="C55" s="40">
        <f t="shared" si="116"/>
        <v>3999500</v>
      </c>
      <c r="D55" s="41">
        <f t="shared" si="117"/>
        <v>3813711</v>
      </c>
      <c r="E55" s="42">
        <f t="shared" si="115"/>
        <v>185789</v>
      </c>
      <c r="F55" s="43">
        <f t="shared" si="98"/>
        <v>3999399</v>
      </c>
      <c r="G55" s="29">
        <v>3813711</v>
      </c>
      <c r="H55" s="30">
        <v>185688</v>
      </c>
      <c r="I55" s="31">
        <f t="shared" si="99"/>
        <v>1184982</v>
      </c>
      <c r="J55" s="67">
        <v>1085943</v>
      </c>
      <c r="K55" s="68">
        <v>99039</v>
      </c>
      <c r="L55" s="45">
        <f t="shared" si="118"/>
        <v>0.29628253531691462</v>
      </c>
      <c r="M55" s="33">
        <f t="shared" si="119"/>
        <v>0.28474706132688082</v>
      </c>
      <c r="N55" s="34">
        <f t="shared" si="120"/>
        <v>0.53307246392412899</v>
      </c>
      <c r="O55" s="44">
        <f t="shared" si="103"/>
        <v>432668</v>
      </c>
      <c r="P55" s="67">
        <v>376480</v>
      </c>
      <c r="Q55" s="68">
        <v>56188</v>
      </c>
      <c r="R55" s="45">
        <f t="shared" si="121"/>
        <v>0.36512622132656869</v>
      </c>
      <c r="S55" s="33">
        <f t="shared" si="122"/>
        <v>0.34668486283350047</v>
      </c>
      <c r="T55" s="34">
        <f t="shared" si="123"/>
        <v>0.56733206110724055</v>
      </c>
      <c r="U55" s="43">
        <f t="shared" si="124"/>
        <v>3768205</v>
      </c>
      <c r="V55" s="29">
        <f t="shared" si="125"/>
        <v>3624107</v>
      </c>
      <c r="W55" s="35">
        <f t="shared" si="126"/>
        <v>144098</v>
      </c>
      <c r="X55" s="144" t="s">
        <v>43</v>
      </c>
      <c r="Y55" s="86" t="s">
        <v>43</v>
      </c>
      <c r="Z55" s="46">
        <v>0</v>
      </c>
      <c r="AA55" s="37">
        <v>0</v>
      </c>
      <c r="AB55" s="38">
        <v>0</v>
      </c>
      <c r="AC55" s="46">
        <v>0</v>
      </c>
      <c r="AD55" s="37">
        <v>0</v>
      </c>
      <c r="AE55" s="39">
        <v>0</v>
      </c>
      <c r="AF55" s="43">
        <f t="shared" si="110"/>
        <v>231194</v>
      </c>
      <c r="AG55" s="29">
        <v>189604</v>
      </c>
      <c r="AH55" s="30">
        <v>41590</v>
      </c>
      <c r="AI55" s="43">
        <f t="shared" si="111"/>
        <v>1804564</v>
      </c>
      <c r="AJ55" s="29">
        <v>1689680</v>
      </c>
      <c r="AK55" s="30">
        <v>114884</v>
      </c>
      <c r="AL55" s="43">
        <f t="shared" si="112"/>
        <v>108078</v>
      </c>
      <c r="AM55" s="29">
        <v>80014</v>
      </c>
      <c r="AN55" s="35">
        <v>28064</v>
      </c>
      <c r="AO55" s="16"/>
      <c r="AP55" s="16"/>
      <c r="AQ55" s="66"/>
      <c r="AR55" s="66"/>
      <c r="AS55" s="16"/>
      <c r="AT55" s="16"/>
      <c r="AU55" s="66"/>
      <c r="AV55" s="66"/>
      <c r="AW55" s="16"/>
      <c r="AX55" s="16"/>
      <c r="AY55" s="16"/>
      <c r="AZ55" s="19"/>
      <c r="BA55" s="19"/>
      <c r="BB55" s="19"/>
      <c r="BC55" s="19"/>
      <c r="BD55" s="19"/>
      <c r="BE55" s="19"/>
      <c r="BF55" s="19"/>
      <c r="BG55" s="19"/>
      <c r="BH55" s="19"/>
      <c r="BI55" s="19"/>
      <c r="BJ55" s="19"/>
      <c r="BK55" s="19"/>
      <c r="BL55" s="19"/>
      <c r="BM55" s="19"/>
      <c r="BN55" s="19"/>
      <c r="BO55" s="19"/>
      <c r="BP55" s="19"/>
      <c r="BQ55" s="19"/>
      <c r="BR55" s="19"/>
      <c r="BS55" s="19"/>
    </row>
    <row r="56" spans="1:120" s="20" customFormat="1" ht="12.75" x14ac:dyDescent="0.2">
      <c r="A56" s="21"/>
      <c r="B56" s="18" t="s">
        <v>28</v>
      </c>
      <c r="C56" s="40">
        <f t="shared" si="116"/>
        <v>4011866</v>
      </c>
      <c r="D56" s="41">
        <f t="shared" si="117"/>
        <v>3825659</v>
      </c>
      <c r="E56" s="42">
        <f t="shared" si="115"/>
        <v>186207</v>
      </c>
      <c r="F56" s="43">
        <f t="shared" si="98"/>
        <v>4011765</v>
      </c>
      <c r="G56" s="29">
        <v>3825659</v>
      </c>
      <c r="H56" s="30">
        <v>186106</v>
      </c>
      <c r="I56" s="31">
        <f t="shared" si="99"/>
        <v>1197101</v>
      </c>
      <c r="J56" s="67">
        <v>1097588</v>
      </c>
      <c r="K56" s="68">
        <v>99513</v>
      </c>
      <c r="L56" s="45">
        <f t="shared" si="118"/>
        <v>0.29839007584002059</v>
      </c>
      <c r="M56" s="33">
        <f t="shared" si="119"/>
        <v>0.28690168151421758</v>
      </c>
      <c r="N56" s="34">
        <f t="shared" si="120"/>
        <v>0.53442136976590571</v>
      </c>
      <c r="O56" s="44">
        <f t="shared" si="103"/>
        <v>440859</v>
      </c>
      <c r="P56" s="67">
        <v>384273</v>
      </c>
      <c r="Q56" s="68">
        <v>56586</v>
      </c>
      <c r="R56" s="45">
        <f t="shared" si="121"/>
        <v>0.36827218421837421</v>
      </c>
      <c r="S56" s="33">
        <f t="shared" si="122"/>
        <v>0.35010677959307135</v>
      </c>
      <c r="T56" s="34">
        <f t="shared" si="123"/>
        <v>0.56862922432245033</v>
      </c>
      <c r="U56" s="43">
        <f t="shared" si="124"/>
        <v>3776473</v>
      </c>
      <c r="V56" s="29">
        <f t="shared" si="125"/>
        <v>3631509</v>
      </c>
      <c r="W56" s="35">
        <f t="shared" si="126"/>
        <v>144964</v>
      </c>
      <c r="X56" s="144" t="s">
        <v>43</v>
      </c>
      <c r="Y56" s="86" t="s">
        <v>43</v>
      </c>
      <c r="Z56" s="46">
        <v>0</v>
      </c>
      <c r="AA56" s="37">
        <v>0</v>
      </c>
      <c r="AB56" s="38">
        <v>0</v>
      </c>
      <c r="AC56" s="46">
        <v>0</v>
      </c>
      <c r="AD56" s="37">
        <v>0</v>
      </c>
      <c r="AE56" s="39">
        <v>0</v>
      </c>
      <c r="AF56" s="43">
        <f t="shared" si="110"/>
        <v>235292</v>
      </c>
      <c r="AG56" s="29">
        <v>194150</v>
      </c>
      <c r="AH56" s="30">
        <v>41142</v>
      </c>
      <c r="AI56" s="43">
        <f t="shared" si="111"/>
        <v>1809492</v>
      </c>
      <c r="AJ56" s="29">
        <v>1694284</v>
      </c>
      <c r="AK56" s="30">
        <v>115208</v>
      </c>
      <c r="AL56" s="43">
        <f t="shared" si="112"/>
        <v>109319</v>
      </c>
      <c r="AM56" s="29">
        <v>81384</v>
      </c>
      <c r="AN56" s="35">
        <v>27935</v>
      </c>
      <c r="AO56" s="16"/>
      <c r="AP56" s="16"/>
      <c r="AQ56" s="66"/>
      <c r="AR56" s="66"/>
      <c r="AS56" s="16"/>
      <c r="AT56" s="16"/>
      <c r="AU56" s="66"/>
      <c r="AV56" s="66"/>
      <c r="AW56" s="16"/>
      <c r="AX56" s="16"/>
      <c r="AY56" s="16"/>
      <c r="AZ56" s="19"/>
      <c r="BA56" s="19"/>
      <c r="BB56" s="19"/>
      <c r="BC56" s="19"/>
      <c r="BD56" s="19"/>
      <c r="BE56" s="19"/>
      <c r="BF56" s="19"/>
      <c r="BG56" s="19"/>
      <c r="BH56" s="19"/>
      <c r="BI56" s="19"/>
      <c r="BJ56" s="19"/>
      <c r="BK56" s="19"/>
      <c r="BL56" s="19"/>
      <c r="BM56" s="19"/>
      <c r="BN56" s="19"/>
      <c r="BO56" s="19"/>
      <c r="BP56" s="19"/>
      <c r="BQ56" s="19"/>
      <c r="BR56" s="19"/>
      <c r="BS56" s="19"/>
    </row>
    <row r="57" spans="1:120" s="20" customFormat="1" ht="12.75" x14ac:dyDescent="0.2">
      <c r="A57" s="82"/>
      <c r="B57" s="80" t="s">
        <v>29</v>
      </c>
      <c r="C57" s="92">
        <v>4024849</v>
      </c>
      <c r="D57" s="93">
        <v>3837923</v>
      </c>
      <c r="E57" s="94">
        <v>186926</v>
      </c>
      <c r="F57" s="95">
        <v>4024748</v>
      </c>
      <c r="G57" s="85">
        <v>3837923</v>
      </c>
      <c r="H57" s="86">
        <v>186825</v>
      </c>
      <c r="I57" s="96">
        <v>1211528</v>
      </c>
      <c r="J57" s="114">
        <v>1111192</v>
      </c>
      <c r="K57" s="115">
        <v>100336</v>
      </c>
      <c r="L57" s="97">
        <v>0.3</v>
      </c>
      <c r="M57" s="87">
        <v>0.28999999999999998</v>
      </c>
      <c r="N57" s="88">
        <v>0.54</v>
      </c>
      <c r="O57" s="96">
        <v>445931</v>
      </c>
      <c r="P57" s="114">
        <v>388615</v>
      </c>
      <c r="Q57" s="115">
        <v>57316</v>
      </c>
      <c r="R57" s="97">
        <v>0.37</v>
      </c>
      <c r="S57" s="87">
        <v>0.35</v>
      </c>
      <c r="T57" s="88">
        <v>0.56999999999999995</v>
      </c>
      <c r="U57" s="95">
        <v>3792175</v>
      </c>
      <c r="V57" s="85">
        <v>3646236</v>
      </c>
      <c r="W57" s="89">
        <v>145939</v>
      </c>
      <c r="X57" s="144" t="s">
        <v>43</v>
      </c>
      <c r="Y57" s="86" t="s">
        <v>43</v>
      </c>
      <c r="Z57" s="98" t="s">
        <v>33</v>
      </c>
      <c r="AA57" s="90" t="s">
        <v>33</v>
      </c>
      <c r="AB57" s="91" t="s">
        <v>34</v>
      </c>
      <c r="AC57" s="76" t="s">
        <v>34</v>
      </c>
      <c r="AD57" s="74" t="s">
        <v>34</v>
      </c>
      <c r="AE57" s="77" t="s">
        <v>35</v>
      </c>
      <c r="AF57" s="95">
        <v>232573</v>
      </c>
      <c r="AG57" s="85">
        <v>191687</v>
      </c>
      <c r="AH57" s="86">
        <v>40886</v>
      </c>
      <c r="AI57" s="95">
        <v>1814606</v>
      </c>
      <c r="AJ57" s="85">
        <v>1698784</v>
      </c>
      <c r="AK57" s="86">
        <v>115822</v>
      </c>
      <c r="AL57" s="95">
        <v>108312</v>
      </c>
      <c r="AM57" s="85">
        <v>80606</v>
      </c>
      <c r="AN57" s="89">
        <v>27706</v>
      </c>
      <c r="AO57" s="79"/>
      <c r="AP57" s="79"/>
      <c r="AQ57" s="113"/>
      <c r="AR57" s="113"/>
      <c r="AS57" s="79"/>
      <c r="AT57" s="79"/>
      <c r="AU57" s="113"/>
      <c r="AV57" s="113"/>
      <c r="AW57" s="79"/>
      <c r="AX57" s="79"/>
      <c r="AY57" s="79"/>
      <c r="AZ57" s="81"/>
      <c r="BA57" s="81"/>
      <c r="BB57" s="81"/>
      <c r="BC57" s="81"/>
      <c r="BD57" s="81"/>
      <c r="BE57" s="81"/>
      <c r="BF57" s="81"/>
      <c r="BG57" s="81"/>
      <c r="BH57" s="81"/>
      <c r="BI57" s="81"/>
      <c r="BJ57" s="81"/>
      <c r="BK57" s="81"/>
      <c r="BL57" s="81"/>
      <c r="BM57" s="81"/>
      <c r="BN57" s="81"/>
      <c r="BO57" s="81"/>
      <c r="BP57" s="81"/>
      <c r="BQ57" s="81"/>
      <c r="BR57" s="81"/>
      <c r="BS57" s="81"/>
    </row>
    <row r="58" spans="1:120" s="20" customFormat="1" ht="12.75" x14ac:dyDescent="0.2">
      <c r="A58" s="82"/>
      <c r="B58" s="80" t="s">
        <v>37</v>
      </c>
      <c r="C58" s="92">
        <v>3968749</v>
      </c>
      <c r="D58" s="93">
        <v>3781578</v>
      </c>
      <c r="E58" s="94">
        <v>187171</v>
      </c>
      <c r="F58" s="95">
        <v>3968648</v>
      </c>
      <c r="G58" s="85">
        <v>3781578</v>
      </c>
      <c r="H58" s="86">
        <v>187070</v>
      </c>
      <c r="I58" s="96">
        <v>1215298</v>
      </c>
      <c r="J58" s="114">
        <v>1114578</v>
      </c>
      <c r="K58" s="115">
        <v>100720</v>
      </c>
      <c r="L58" s="97">
        <v>0.31</v>
      </c>
      <c r="M58" s="87">
        <v>0.28999999999999998</v>
      </c>
      <c r="N58" s="88">
        <v>0.54</v>
      </c>
      <c r="O58" s="96">
        <v>450507</v>
      </c>
      <c r="P58" s="114">
        <v>392814</v>
      </c>
      <c r="Q58" s="115">
        <v>57693</v>
      </c>
      <c r="R58" s="97">
        <v>0.37</v>
      </c>
      <c r="S58" s="87">
        <v>0.35</v>
      </c>
      <c r="T58" s="88">
        <v>0.56999999999999995</v>
      </c>
      <c r="U58" s="95">
        <v>3725976</v>
      </c>
      <c r="V58" s="85">
        <v>3581112</v>
      </c>
      <c r="W58" s="89">
        <v>144864</v>
      </c>
      <c r="X58" s="144" t="s">
        <v>43</v>
      </c>
      <c r="Y58" s="86" t="s">
        <v>43</v>
      </c>
      <c r="Z58" s="98" t="s">
        <v>33</v>
      </c>
      <c r="AA58" s="90" t="s">
        <v>34</v>
      </c>
      <c r="AB58" s="91" t="s">
        <v>34</v>
      </c>
      <c r="AC58" s="76" t="s">
        <v>34</v>
      </c>
      <c r="AD58" s="74" t="s">
        <v>34</v>
      </c>
      <c r="AE58" s="77" t="s">
        <v>34</v>
      </c>
      <c r="AF58" s="95">
        <v>242672</v>
      </c>
      <c r="AG58" s="85">
        <v>200466</v>
      </c>
      <c r="AH58" s="86">
        <v>42206</v>
      </c>
      <c r="AI58" s="95">
        <v>1807665</v>
      </c>
      <c r="AJ58" s="85">
        <v>1691679</v>
      </c>
      <c r="AK58" s="86">
        <v>115986</v>
      </c>
      <c r="AL58" s="95">
        <v>112261</v>
      </c>
      <c r="AM58" s="85">
        <v>83755</v>
      </c>
      <c r="AN58" s="89">
        <v>28506</v>
      </c>
      <c r="AO58" s="79"/>
      <c r="AP58" s="79"/>
      <c r="AQ58" s="113"/>
      <c r="AR58" s="113"/>
      <c r="AS58" s="79"/>
      <c r="AT58" s="79"/>
      <c r="AU58" s="113"/>
      <c r="AV58" s="113"/>
      <c r="AW58" s="79"/>
      <c r="AX58" s="79"/>
      <c r="AY58" s="79"/>
      <c r="AZ58" s="81"/>
      <c r="BA58" s="81"/>
      <c r="BB58" s="81"/>
      <c r="BC58" s="81"/>
      <c r="BD58" s="81"/>
      <c r="BE58" s="81"/>
      <c r="BF58" s="81"/>
      <c r="BG58" s="81"/>
      <c r="BH58" s="81"/>
      <c r="BI58" s="81"/>
      <c r="BJ58" s="81"/>
      <c r="BK58" s="81"/>
      <c r="BL58" s="81"/>
      <c r="BM58" s="81"/>
      <c r="BN58" s="81"/>
      <c r="BO58" s="81"/>
      <c r="BP58" s="81"/>
      <c r="BQ58" s="81"/>
      <c r="BR58" s="81"/>
      <c r="BS58" s="81"/>
    </row>
    <row r="59" spans="1:120" s="19" customFormat="1" ht="13.5" thickBot="1" x14ac:dyDescent="0.25">
      <c r="A59" s="83"/>
      <c r="B59" s="84" t="s">
        <v>30</v>
      </c>
      <c r="C59" s="99">
        <v>3965436</v>
      </c>
      <c r="D59" s="100">
        <v>3778485</v>
      </c>
      <c r="E59" s="101">
        <v>186951</v>
      </c>
      <c r="F59" s="102">
        <v>3965335</v>
      </c>
      <c r="G59" s="103">
        <v>3778485</v>
      </c>
      <c r="H59" s="104">
        <v>186850</v>
      </c>
      <c r="I59" s="105">
        <v>1228877</v>
      </c>
      <c r="J59" s="116">
        <v>1127340</v>
      </c>
      <c r="K59" s="117">
        <v>101537</v>
      </c>
      <c r="L59" s="106">
        <v>0.31</v>
      </c>
      <c r="M59" s="107">
        <v>0.3</v>
      </c>
      <c r="N59" s="108">
        <v>0.54</v>
      </c>
      <c r="O59" s="105">
        <v>457656</v>
      </c>
      <c r="P59" s="116">
        <v>399498</v>
      </c>
      <c r="Q59" s="117">
        <v>58158</v>
      </c>
      <c r="R59" s="106">
        <v>0.37</v>
      </c>
      <c r="S59" s="107">
        <v>0.35</v>
      </c>
      <c r="T59" s="108">
        <v>0.56999999999999995</v>
      </c>
      <c r="U59" s="102">
        <v>3733451</v>
      </c>
      <c r="V59" s="103">
        <v>3587220</v>
      </c>
      <c r="W59" s="109">
        <v>146231</v>
      </c>
      <c r="X59" s="145" t="s">
        <v>43</v>
      </c>
      <c r="Y59" s="104" t="s">
        <v>43</v>
      </c>
      <c r="Z59" s="110" t="s">
        <v>33</v>
      </c>
      <c r="AA59" s="111" t="s">
        <v>34</v>
      </c>
      <c r="AB59" s="112" t="s">
        <v>34</v>
      </c>
      <c r="AC59" s="78" t="s">
        <v>34</v>
      </c>
      <c r="AD59" s="75" t="s">
        <v>34</v>
      </c>
      <c r="AE59" s="118" t="s">
        <v>34</v>
      </c>
      <c r="AF59" s="102">
        <v>231884</v>
      </c>
      <c r="AG59" s="103">
        <v>191265</v>
      </c>
      <c r="AH59" s="104">
        <v>40619</v>
      </c>
      <c r="AI59" s="102">
        <v>1808303</v>
      </c>
      <c r="AJ59" s="103">
        <v>1692663</v>
      </c>
      <c r="AK59" s="104">
        <v>115640</v>
      </c>
      <c r="AL59" s="102">
        <v>108215</v>
      </c>
      <c r="AM59" s="103">
        <v>80636</v>
      </c>
      <c r="AN59" s="109">
        <v>27579</v>
      </c>
      <c r="AO59" s="79"/>
      <c r="AP59" s="79"/>
      <c r="AQ59" s="113"/>
      <c r="AR59" s="113"/>
      <c r="AS59" s="79"/>
      <c r="AT59" s="79"/>
      <c r="AU59" s="113"/>
      <c r="AV59" s="113"/>
      <c r="AW59" s="79"/>
      <c r="AX59" s="79"/>
      <c r="AY59" s="79"/>
      <c r="AZ59" s="81"/>
      <c r="BA59" s="81"/>
      <c r="BB59" s="81"/>
      <c r="BC59" s="81"/>
      <c r="BD59" s="81"/>
      <c r="BE59" s="81"/>
      <c r="BF59" s="81"/>
      <c r="BG59" s="81"/>
      <c r="BH59" s="81"/>
      <c r="BI59" s="81"/>
      <c r="BJ59" s="81"/>
      <c r="BK59" s="81"/>
      <c r="BL59" s="81"/>
      <c r="BM59" s="81"/>
      <c r="BN59" s="81"/>
      <c r="BO59" s="81"/>
      <c r="BP59" s="81"/>
      <c r="BQ59" s="81"/>
      <c r="BR59" s="81"/>
      <c r="BS59" s="81"/>
    </row>
    <row r="60" spans="1:120" s="20" customFormat="1" x14ac:dyDescent="0.25">
      <c r="A60" s="17">
        <v>2020</v>
      </c>
      <c r="B60" s="80" t="s">
        <v>20</v>
      </c>
      <c r="C60" s="25">
        <f t="shared" ref="C60:C107" si="127">D60+E60</f>
        <v>3967982</v>
      </c>
      <c r="D60" s="26">
        <f t="shared" ref="D60:D62" si="128">G60</f>
        <v>3781027</v>
      </c>
      <c r="E60" s="27">
        <f t="shared" ref="E60:E62" si="129">H60+101</f>
        <v>186955</v>
      </c>
      <c r="F60" s="28">
        <f t="shared" ref="F60:F107" si="130">G60+H60</f>
        <v>3967881</v>
      </c>
      <c r="G60" s="85">
        <v>3781027</v>
      </c>
      <c r="H60" s="86">
        <v>186854</v>
      </c>
      <c r="I60" s="31">
        <f>J60+K60</f>
        <v>1234687</v>
      </c>
      <c r="J60" s="114">
        <v>1137710</v>
      </c>
      <c r="K60" s="115">
        <v>96977</v>
      </c>
      <c r="L60" s="32">
        <f t="shared" ref="L60:N75" si="131">I60/C60</f>
        <v>0.31116244982966151</v>
      </c>
      <c r="M60" s="87">
        <f t="shared" si="131"/>
        <v>0.30089972909476709</v>
      </c>
      <c r="N60" s="88">
        <f t="shared" si="131"/>
        <v>0.51871840817308978</v>
      </c>
      <c r="O60" s="31">
        <f>P60+Q60</f>
        <v>461804</v>
      </c>
      <c r="P60" s="114">
        <v>403296</v>
      </c>
      <c r="Q60" s="115">
        <v>58508</v>
      </c>
      <c r="R60" s="32">
        <f t="shared" ref="R60:T75" si="132">O60/I60</f>
        <v>0.3740251577930277</v>
      </c>
      <c r="S60" s="87">
        <f t="shared" si="132"/>
        <v>0.35448049151365463</v>
      </c>
      <c r="T60" s="88">
        <f t="shared" si="132"/>
        <v>0.60331831258958313</v>
      </c>
      <c r="U60" s="28">
        <f t="shared" ref="U60:U107" si="133">V60+W60</f>
        <v>3733304</v>
      </c>
      <c r="V60" s="85">
        <f t="shared" ref="V60:V107" si="134">G60-AG60</f>
        <v>3587420</v>
      </c>
      <c r="W60" s="89">
        <f t="shared" ref="W60:W107" si="135">H60-AH60</f>
        <v>145884</v>
      </c>
      <c r="X60" s="144" t="s">
        <v>43</v>
      </c>
      <c r="Y60" s="86" t="s">
        <v>43</v>
      </c>
      <c r="Z60" s="36">
        <v>0</v>
      </c>
      <c r="AA60" s="90">
        <v>0</v>
      </c>
      <c r="AB60" s="91">
        <v>0</v>
      </c>
      <c r="AC60" s="36">
        <v>0</v>
      </c>
      <c r="AD60" s="90">
        <v>0</v>
      </c>
      <c r="AE60" s="39">
        <v>0</v>
      </c>
      <c r="AF60" s="28">
        <f t="shared" ref="AF60:AF107" si="136">AG60+AH60</f>
        <v>234577</v>
      </c>
      <c r="AG60" s="85">
        <v>193607</v>
      </c>
      <c r="AH60" s="86">
        <v>40970</v>
      </c>
      <c r="AI60" s="28">
        <f t="shared" ref="AI60:AI107" si="137">AJ60+AK60</f>
        <v>1810907</v>
      </c>
      <c r="AJ60" s="85">
        <v>1695176</v>
      </c>
      <c r="AK60" s="86">
        <v>115731</v>
      </c>
      <c r="AL60" s="28">
        <f>AM60+AN60</f>
        <v>108977</v>
      </c>
      <c r="AM60" s="85">
        <v>81233</v>
      </c>
      <c r="AN60" s="89">
        <v>27744</v>
      </c>
      <c r="AO60" s="79"/>
      <c r="AP60" s="79"/>
      <c r="AQ60" s="113"/>
      <c r="AR60" s="113"/>
      <c r="AS60" s="79"/>
      <c r="AT60" s="79"/>
      <c r="AU60" s="113"/>
      <c r="AV60" s="113"/>
      <c r="AW60" s="79"/>
      <c r="AX60" s="79"/>
      <c r="AY60" s="79"/>
      <c r="AZ60" s="81"/>
      <c r="BA60" s="81"/>
      <c r="BB60" s="81"/>
      <c r="BC60" s="81"/>
      <c r="BD60" s="81"/>
      <c r="BE60" s="81"/>
      <c r="BF60" s="81"/>
      <c r="BG60" s="81"/>
      <c r="BH60" s="81"/>
      <c r="BI60" s="81"/>
      <c r="BJ60" s="81"/>
      <c r="BK60" s="81"/>
      <c r="BL60" s="81"/>
      <c r="BM60" s="81"/>
      <c r="BN60" s="81"/>
      <c r="BO60" s="81"/>
      <c r="BP60" s="81"/>
      <c r="BQ60" s="81"/>
      <c r="BR60" s="81"/>
      <c r="BS60" s="81"/>
      <c r="BT60" s="15"/>
      <c r="BU60" s="15"/>
      <c r="BV60" s="15"/>
      <c r="BW60" s="15"/>
      <c r="BX60" s="15"/>
      <c r="BY60" s="8"/>
      <c r="BZ60" s="8"/>
      <c r="CA60" s="8"/>
      <c r="CB60" s="8"/>
      <c r="CC60" s="15"/>
      <c r="CD60" s="15"/>
      <c r="CE60" s="15"/>
      <c r="CF60" s="15"/>
      <c r="CG60" s="15"/>
      <c r="CH60" s="15"/>
      <c r="CI60" s="15"/>
      <c r="CJ60" s="15"/>
      <c r="CK60" s="15"/>
      <c r="CL60" s="15"/>
      <c r="CM60" s="15"/>
      <c r="CN60" s="15"/>
      <c r="CO60" s="15"/>
      <c r="CP60" s="15"/>
      <c r="CQ60" s="15"/>
      <c r="CR60" s="15"/>
      <c r="CS60" s="15"/>
      <c r="CT60" s="15"/>
      <c r="CU60" s="15"/>
      <c r="CV60" s="15"/>
      <c r="CW60" s="15"/>
      <c r="CX60" s="15"/>
      <c r="CY60" s="15"/>
      <c r="CZ60" s="15"/>
      <c r="DA60" s="15"/>
      <c r="DB60" s="15"/>
      <c r="DC60" s="15"/>
      <c r="DD60" s="15"/>
      <c r="DE60" s="15"/>
      <c r="DF60" s="15"/>
      <c r="DG60" s="15"/>
      <c r="DH60" s="15"/>
      <c r="DI60" s="15"/>
      <c r="DJ60" s="15"/>
      <c r="DK60" s="15"/>
      <c r="DL60" s="15"/>
      <c r="DM60" s="15"/>
      <c r="DN60" s="15"/>
      <c r="DO60" s="15"/>
      <c r="DP60" s="15"/>
    </row>
    <row r="61" spans="1:120" s="20" customFormat="1" x14ac:dyDescent="0.25">
      <c r="A61" s="82"/>
      <c r="B61" s="80" t="s">
        <v>21</v>
      </c>
      <c r="C61" s="92">
        <f t="shared" si="127"/>
        <v>3872479</v>
      </c>
      <c r="D61" s="93">
        <f t="shared" si="128"/>
        <v>3685037</v>
      </c>
      <c r="E61" s="94">
        <f t="shared" si="129"/>
        <v>187442</v>
      </c>
      <c r="F61" s="95">
        <f t="shared" si="130"/>
        <v>3872378</v>
      </c>
      <c r="G61" s="85">
        <v>3685037</v>
      </c>
      <c r="H61" s="86">
        <v>187341</v>
      </c>
      <c r="I61" s="31">
        <f t="shared" ref="I61:I71" si="138">J61+K61</f>
        <v>1225288</v>
      </c>
      <c r="J61" s="114">
        <v>1127819</v>
      </c>
      <c r="K61" s="115">
        <v>97469</v>
      </c>
      <c r="L61" s="97">
        <f t="shared" si="131"/>
        <v>0.31640920454313631</v>
      </c>
      <c r="M61" s="87">
        <f t="shared" si="131"/>
        <v>0.30605364342339031</v>
      </c>
      <c r="N61" s="88">
        <f t="shared" si="131"/>
        <v>0.51999551861375781</v>
      </c>
      <c r="O61" s="31">
        <f t="shared" ref="O61:O71" si="139">P61+Q61</f>
        <v>463983</v>
      </c>
      <c r="P61" s="114">
        <v>405072</v>
      </c>
      <c r="Q61" s="115">
        <v>58911</v>
      </c>
      <c r="R61" s="97">
        <f t="shared" si="132"/>
        <v>0.37867260595060098</v>
      </c>
      <c r="S61" s="87">
        <f t="shared" si="132"/>
        <v>0.35916401479315385</v>
      </c>
      <c r="T61" s="88">
        <f t="shared" si="132"/>
        <v>0.60440755522268619</v>
      </c>
      <c r="U61" s="95">
        <f t="shared" si="133"/>
        <v>3639850</v>
      </c>
      <c r="V61" s="85">
        <f t="shared" si="134"/>
        <v>3493693</v>
      </c>
      <c r="W61" s="89">
        <f t="shared" si="135"/>
        <v>146157</v>
      </c>
      <c r="X61" s="144" t="s">
        <v>43</v>
      </c>
      <c r="Y61" s="86" t="s">
        <v>43</v>
      </c>
      <c r="Z61" s="98">
        <v>0</v>
      </c>
      <c r="AA61" s="90">
        <v>0</v>
      </c>
      <c r="AB61" s="91">
        <v>0</v>
      </c>
      <c r="AC61" s="98">
        <v>0</v>
      </c>
      <c r="AD61" s="90">
        <v>0</v>
      </c>
      <c r="AE61" s="39">
        <v>0</v>
      </c>
      <c r="AF61" s="95">
        <f t="shared" si="136"/>
        <v>232528</v>
      </c>
      <c r="AG61" s="85">
        <v>191344</v>
      </c>
      <c r="AH61" s="86">
        <v>41184</v>
      </c>
      <c r="AI61" s="28">
        <f t="shared" si="137"/>
        <v>1802310</v>
      </c>
      <c r="AJ61" s="85">
        <v>1686313</v>
      </c>
      <c r="AK61" s="86">
        <v>115997</v>
      </c>
      <c r="AL61" s="28">
        <f t="shared" ref="AL61:AL71" si="140">AM61+AN61</f>
        <v>108291</v>
      </c>
      <c r="AM61" s="85">
        <v>80463</v>
      </c>
      <c r="AN61" s="89">
        <v>27828</v>
      </c>
      <c r="AO61" s="79"/>
      <c r="AP61" s="79"/>
      <c r="AQ61" s="113"/>
      <c r="AR61" s="113"/>
      <c r="AS61" s="79"/>
      <c r="AT61" s="79"/>
      <c r="AU61" s="113"/>
      <c r="AV61" s="113"/>
      <c r="AW61" s="79"/>
      <c r="AX61" s="79"/>
      <c r="AY61" s="79"/>
      <c r="AZ61" s="81"/>
      <c r="BA61" s="81"/>
      <c r="BB61" s="81"/>
      <c r="BC61" s="81"/>
      <c r="BD61" s="81"/>
      <c r="BE61" s="81"/>
      <c r="BF61" s="81"/>
      <c r="BG61" s="81"/>
      <c r="BH61" s="81"/>
      <c r="BI61" s="81"/>
      <c r="BJ61" s="81"/>
      <c r="BK61" s="81"/>
      <c r="BL61" s="81"/>
      <c r="BM61" s="81"/>
      <c r="BN61" s="81"/>
      <c r="BO61" s="81"/>
      <c r="BP61" s="81"/>
      <c r="BQ61" s="81"/>
      <c r="BR61" s="81"/>
      <c r="BS61" s="81"/>
      <c r="BT61" s="15"/>
      <c r="BU61" s="15"/>
      <c r="BV61" s="15"/>
      <c r="BW61" s="15"/>
      <c r="BX61" s="15"/>
      <c r="BY61" s="8"/>
      <c r="BZ61" s="8"/>
      <c r="CA61" s="8"/>
      <c r="CB61" s="8"/>
      <c r="CC61" s="15"/>
      <c r="CD61" s="15"/>
      <c r="CE61" s="15"/>
      <c r="CF61" s="15"/>
      <c r="CG61" s="15"/>
      <c r="CH61" s="15"/>
      <c r="CI61" s="15"/>
      <c r="CJ61" s="15"/>
      <c r="CK61" s="15"/>
      <c r="CL61" s="15"/>
      <c r="CM61" s="15"/>
      <c r="CN61" s="15"/>
      <c r="CO61" s="15"/>
      <c r="CP61" s="15"/>
      <c r="CQ61" s="15"/>
      <c r="CR61" s="15"/>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row>
    <row r="62" spans="1:120" s="20" customFormat="1" x14ac:dyDescent="0.25">
      <c r="A62" s="82"/>
      <c r="B62" s="80" t="s">
        <v>22</v>
      </c>
      <c r="C62" s="92">
        <f t="shared" si="127"/>
        <v>3842452</v>
      </c>
      <c r="D62" s="93">
        <f t="shared" si="128"/>
        <v>3656650</v>
      </c>
      <c r="E62" s="94">
        <f t="shared" si="129"/>
        <v>185802</v>
      </c>
      <c r="F62" s="95">
        <f t="shared" si="130"/>
        <v>3842351</v>
      </c>
      <c r="G62" s="85">
        <v>3656650</v>
      </c>
      <c r="H62" s="86">
        <v>185701</v>
      </c>
      <c r="I62" s="31">
        <f t="shared" si="138"/>
        <v>1230966</v>
      </c>
      <c r="J62" s="114">
        <v>1133089</v>
      </c>
      <c r="K62" s="115">
        <v>97877</v>
      </c>
      <c r="L62" s="97">
        <f t="shared" si="131"/>
        <v>0.32035949961118576</v>
      </c>
      <c r="M62" s="87">
        <f t="shared" si="131"/>
        <v>0.30987078336728974</v>
      </c>
      <c r="N62" s="88">
        <f t="shared" si="131"/>
        <v>0.52678119718840488</v>
      </c>
      <c r="O62" s="31">
        <f t="shared" si="139"/>
        <v>469689</v>
      </c>
      <c r="P62" s="114">
        <v>410270</v>
      </c>
      <c r="Q62" s="115">
        <v>59419</v>
      </c>
      <c r="R62" s="97">
        <f t="shared" si="132"/>
        <v>0.38156131038550212</v>
      </c>
      <c r="S62" s="87">
        <f t="shared" si="132"/>
        <v>0.36208100158063489</v>
      </c>
      <c r="T62" s="88">
        <f t="shared" si="132"/>
        <v>0.6070782717083687</v>
      </c>
      <c r="U62" s="95">
        <f t="shared" si="133"/>
        <v>3613037</v>
      </c>
      <c r="V62" s="85">
        <f t="shared" si="134"/>
        <v>3466467</v>
      </c>
      <c r="W62" s="89">
        <f t="shared" si="135"/>
        <v>146570</v>
      </c>
      <c r="X62" s="144" t="s">
        <v>43</v>
      </c>
      <c r="Y62" s="86" t="s">
        <v>43</v>
      </c>
      <c r="Z62" s="98">
        <v>0</v>
      </c>
      <c r="AA62" s="90">
        <v>0</v>
      </c>
      <c r="AB62" s="91">
        <v>0</v>
      </c>
      <c r="AC62" s="98">
        <v>0</v>
      </c>
      <c r="AD62" s="90">
        <v>0</v>
      </c>
      <c r="AE62" s="39">
        <v>0</v>
      </c>
      <c r="AF62" s="95">
        <f t="shared" si="136"/>
        <v>229314</v>
      </c>
      <c r="AG62" s="85">
        <v>190183</v>
      </c>
      <c r="AH62" s="86">
        <v>39131</v>
      </c>
      <c r="AI62" s="28">
        <f t="shared" si="137"/>
        <v>1799719</v>
      </c>
      <c r="AJ62" s="85">
        <v>1684570</v>
      </c>
      <c r="AK62" s="86">
        <v>115149</v>
      </c>
      <c r="AL62" s="28">
        <f t="shared" si="140"/>
        <v>106723</v>
      </c>
      <c r="AM62" s="85">
        <v>80072</v>
      </c>
      <c r="AN62" s="89">
        <v>26651</v>
      </c>
      <c r="AO62" s="79"/>
      <c r="AP62" s="79"/>
      <c r="AQ62" s="113"/>
      <c r="AR62" s="113"/>
      <c r="AS62" s="79"/>
      <c r="AT62" s="79"/>
      <c r="AU62" s="113"/>
      <c r="AV62" s="113"/>
      <c r="AW62" s="79"/>
      <c r="AX62" s="79"/>
      <c r="AY62" s="79"/>
      <c r="AZ62" s="81"/>
      <c r="BA62" s="81"/>
      <c r="BB62" s="81"/>
      <c r="BC62" s="81"/>
      <c r="BD62" s="81"/>
      <c r="BE62" s="81"/>
      <c r="BF62" s="81"/>
      <c r="BG62" s="81"/>
      <c r="BH62" s="81"/>
      <c r="BI62" s="81"/>
      <c r="BJ62" s="81"/>
      <c r="BK62" s="81"/>
      <c r="BL62" s="81"/>
      <c r="BM62" s="81"/>
      <c r="BN62" s="81"/>
      <c r="BO62" s="81"/>
      <c r="BP62" s="81"/>
      <c r="BQ62" s="81"/>
      <c r="BR62" s="81"/>
      <c r="BS62" s="81"/>
      <c r="BT62" s="15"/>
      <c r="BU62" s="15"/>
      <c r="BV62" s="15"/>
      <c r="BW62" s="15"/>
      <c r="BX62" s="15"/>
      <c r="BY62" s="8"/>
      <c r="BZ62" s="8"/>
      <c r="CA62" s="8"/>
      <c r="CB62" s="8"/>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15"/>
      <c r="DF62" s="15"/>
      <c r="DG62" s="15"/>
      <c r="DH62" s="15"/>
      <c r="DI62" s="15"/>
      <c r="DJ62" s="15"/>
      <c r="DK62" s="15"/>
      <c r="DL62" s="15"/>
      <c r="DM62" s="15"/>
      <c r="DN62" s="15"/>
      <c r="DO62" s="15"/>
      <c r="DP62" s="15"/>
    </row>
    <row r="63" spans="1:120" s="20" customFormat="1" x14ac:dyDescent="0.25">
      <c r="A63" s="82"/>
      <c r="B63" s="80" t="s">
        <v>23</v>
      </c>
      <c r="C63" s="92">
        <f t="shared" si="127"/>
        <v>3842306</v>
      </c>
      <c r="D63" s="93">
        <f>G63</f>
        <v>3656586</v>
      </c>
      <c r="E63" s="94">
        <f>H63+101</f>
        <v>185720</v>
      </c>
      <c r="F63" s="95">
        <f t="shared" si="130"/>
        <v>3842205</v>
      </c>
      <c r="G63" s="85">
        <v>3656586</v>
      </c>
      <c r="H63" s="86">
        <v>185619</v>
      </c>
      <c r="I63" s="31">
        <f t="shared" si="138"/>
        <v>1233265</v>
      </c>
      <c r="J63" s="114">
        <v>1135252</v>
      </c>
      <c r="K63" s="115">
        <v>98013</v>
      </c>
      <c r="L63" s="97">
        <f t="shared" si="131"/>
        <v>0.32097001123804297</v>
      </c>
      <c r="M63" s="87">
        <f t="shared" si="131"/>
        <v>0.31046774231482588</v>
      </c>
      <c r="N63" s="88">
        <f t="shared" si="131"/>
        <v>0.52774606935171231</v>
      </c>
      <c r="O63" s="96">
        <f t="shared" si="139"/>
        <v>478299</v>
      </c>
      <c r="P63" s="114">
        <v>418384</v>
      </c>
      <c r="Q63" s="115">
        <v>59915</v>
      </c>
      <c r="R63" s="97">
        <f t="shared" si="132"/>
        <v>0.38783148796081945</v>
      </c>
      <c r="S63" s="87">
        <f t="shared" si="132"/>
        <v>0.36853843904260902</v>
      </c>
      <c r="T63" s="88">
        <f t="shared" si="132"/>
        <v>0.61129646067358412</v>
      </c>
      <c r="U63" s="95">
        <f t="shared" si="133"/>
        <v>3615169</v>
      </c>
      <c r="V63" s="85">
        <f t="shared" si="134"/>
        <v>3467974</v>
      </c>
      <c r="W63" s="89">
        <f t="shared" si="135"/>
        <v>147195</v>
      </c>
      <c r="X63" s="144" t="s">
        <v>43</v>
      </c>
      <c r="Y63" s="86" t="s">
        <v>43</v>
      </c>
      <c r="Z63" s="98">
        <v>0</v>
      </c>
      <c r="AA63" s="90">
        <v>0</v>
      </c>
      <c r="AB63" s="91">
        <v>0</v>
      </c>
      <c r="AC63" s="98">
        <v>0</v>
      </c>
      <c r="AD63" s="90">
        <v>0</v>
      </c>
      <c r="AE63" s="39">
        <v>0</v>
      </c>
      <c r="AF63" s="95">
        <f t="shared" si="136"/>
        <v>227036</v>
      </c>
      <c r="AG63" s="85">
        <v>188612</v>
      </c>
      <c r="AH63" s="86">
        <v>38424</v>
      </c>
      <c r="AI63" s="95">
        <f t="shared" si="137"/>
        <v>1800737</v>
      </c>
      <c r="AJ63" s="85">
        <v>1685680</v>
      </c>
      <c r="AK63" s="86">
        <v>115057</v>
      </c>
      <c r="AL63" s="95">
        <f t="shared" si="140"/>
        <v>105825</v>
      </c>
      <c r="AM63" s="85">
        <v>79492</v>
      </c>
      <c r="AN63" s="89">
        <v>26333</v>
      </c>
      <c r="AO63" s="79"/>
      <c r="AP63" s="79"/>
      <c r="AQ63" s="113"/>
      <c r="AR63" s="113"/>
      <c r="AS63" s="79"/>
      <c r="AT63" s="79"/>
      <c r="AU63" s="113"/>
      <c r="AV63" s="113"/>
      <c r="AW63" s="79"/>
      <c r="AX63" s="79"/>
      <c r="AY63" s="79"/>
      <c r="AZ63" s="81"/>
      <c r="BA63" s="81"/>
      <c r="BB63" s="81"/>
      <c r="BC63" s="81"/>
      <c r="BD63" s="81"/>
      <c r="BE63" s="81"/>
      <c r="BF63" s="81"/>
      <c r="BG63" s="81"/>
      <c r="BH63" s="81"/>
      <c r="BI63" s="81"/>
      <c r="BJ63" s="81"/>
      <c r="BK63" s="81"/>
      <c r="BL63" s="81"/>
      <c r="BM63" s="81"/>
      <c r="BN63" s="81"/>
      <c r="BO63" s="81"/>
      <c r="BP63" s="81"/>
      <c r="BQ63" s="81"/>
      <c r="BR63" s="81"/>
      <c r="BS63" s="81"/>
      <c r="BT63" s="15"/>
      <c r="BU63" s="15"/>
      <c r="BV63" s="15"/>
      <c r="BW63" s="15"/>
      <c r="BX63" s="15"/>
      <c r="BY63" s="8"/>
      <c r="BZ63" s="8"/>
      <c r="CA63" s="8"/>
      <c r="CB63" s="8"/>
      <c r="CC63" s="15"/>
      <c r="CD63" s="15"/>
      <c r="CE63" s="15"/>
      <c r="CF63" s="15"/>
      <c r="CG63" s="15"/>
      <c r="CH63" s="15"/>
      <c r="CI63" s="15"/>
      <c r="CJ63" s="15"/>
      <c r="CK63" s="15"/>
      <c r="CL63" s="15"/>
      <c r="CM63" s="15"/>
      <c r="CN63" s="15"/>
      <c r="CO63" s="15"/>
      <c r="CP63" s="15"/>
      <c r="CQ63" s="15"/>
      <c r="CR63" s="15"/>
      <c r="CS63" s="15"/>
      <c r="CT63" s="15"/>
      <c r="CU63" s="15"/>
      <c r="CV63" s="15"/>
      <c r="CW63" s="15"/>
      <c r="CX63" s="15"/>
      <c r="CY63" s="15"/>
      <c r="CZ63" s="15"/>
      <c r="DA63" s="15"/>
      <c r="DB63" s="15"/>
      <c r="DC63" s="15"/>
      <c r="DD63" s="15"/>
      <c r="DE63" s="15"/>
      <c r="DF63" s="15"/>
      <c r="DG63" s="15"/>
      <c r="DH63" s="15"/>
      <c r="DI63" s="15"/>
      <c r="DJ63" s="15"/>
      <c r="DK63" s="15"/>
      <c r="DL63" s="15"/>
      <c r="DM63" s="15"/>
      <c r="DN63" s="15"/>
      <c r="DO63" s="15"/>
      <c r="DP63" s="15"/>
    </row>
    <row r="64" spans="1:120" s="20" customFormat="1" x14ac:dyDescent="0.25">
      <c r="A64" s="82"/>
      <c r="B64" s="80" t="s">
        <v>24</v>
      </c>
      <c r="C64" s="92">
        <f t="shared" si="127"/>
        <v>3810440</v>
      </c>
      <c r="D64" s="93">
        <f t="shared" ref="D64:D101" si="141">G64</f>
        <v>3625041</v>
      </c>
      <c r="E64" s="94">
        <f t="shared" ref="E64:E67" si="142">H64+101</f>
        <v>185399</v>
      </c>
      <c r="F64" s="95">
        <f t="shared" si="130"/>
        <v>3810339</v>
      </c>
      <c r="G64" s="85">
        <v>3625041</v>
      </c>
      <c r="H64" s="86">
        <v>185298</v>
      </c>
      <c r="I64" s="31">
        <f t="shared" si="138"/>
        <v>1236797</v>
      </c>
      <c r="J64" s="114">
        <v>1138478</v>
      </c>
      <c r="K64" s="115">
        <v>98319</v>
      </c>
      <c r="L64" s="97">
        <f t="shared" si="131"/>
        <v>0.32458115073324867</v>
      </c>
      <c r="M64" s="87">
        <f t="shared" si="131"/>
        <v>0.31405934443224226</v>
      </c>
      <c r="N64" s="88">
        <f t="shared" si="131"/>
        <v>0.53031030372332111</v>
      </c>
      <c r="O64" s="96">
        <f t="shared" si="139"/>
        <v>483159</v>
      </c>
      <c r="P64" s="114">
        <v>422869</v>
      </c>
      <c r="Q64" s="115">
        <v>60290</v>
      </c>
      <c r="R64" s="97">
        <f t="shared" si="132"/>
        <v>0.39065343787218115</v>
      </c>
      <c r="S64" s="87">
        <f t="shared" si="132"/>
        <v>0.37143361575717754</v>
      </c>
      <c r="T64" s="88">
        <f t="shared" si="132"/>
        <v>0.61320802693273935</v>
      </c>
      <c r="U64" s="95">
        <f t="shared" si="133"/>
        <v>3585172</v>
      </c>
      <c r="V64" s="85">
        <f t="shared" si="134"/>
        <v>3437697</v>
      </c>
      <c r="W64" s="89">
        <f t="shared" si="135"/>
        <v>147475</v>
      </c>
      <c r="X64" s="144" t="s">
        <v>43</v>
      </c>
      <c r="Y64" s="86" t="s">
        <v>43</v>
      </c>
      <c r="Z64" s="98">
        <v>0</v>
      </c>
      <c r="AA64" s="90">
        <v>0</v>
      </c>
      <c r="AB64" s="91">
        <v>0</v>
      </c>
      <c r="AC64" s="98">
        <v>0</v>
      </c>
      <c r="AD64" s="90">
        <v>0</v>
      </c>
      <c r="AE64" s="39">
        <v>0</v>
      </c>
      <c r="AF64" s="95">
        <f t="shared" si="136"/>
        <v>225167</v>
      </c>
      <c r="AG64" s="85">
        <v>187344</v>
      </c>
      <c r="AH64" s="86">
        <v>37823</v>
      </c>
      <c r="AI64" s="95">
        <f t="shared" si="137"/>
        <v>1798334</v>
      </c>
      <c r="AJ64" s="85">
        <v>1683479</v>
      </c>
      <c r="AK64" s="86">
        <v>114855</v>
      </c>
      <c r="AL64" s="95">
        <f t="shared" si="140"/>
        <v>104900</v>
      </c>
      <c r="AM64" s="85">
        <v>78927</v>
      </c>
      <c r="AN64" s="89">
        <v>25973</v>
      </c>
      <c r="AO64" s="79"/>
      <c r="AP64" s="79"/>
      <c r="AQ64" s="113"/>
      <c r="AR64" s="113"/>
      <c r="AS64" s="79"/>
      <c r="AT64" s="79"/>
      <c r="AU64" s="113"/>
      <c r="AV64" s="113"/>
      <c r="AW64" s="79"/>
      <c r="AX64" s="79"/>
      <c r="AY64" s="79"/>
      <c r="AZ64" s="81"/>
      <c r="BA64" s="81"/>
      <c r="BB64" s="81"/>
      <c r="BC64" s="81"/>
      <c r="BD64" s="81"/>
      <c r="BE64" s="81"/>
      <c r="BF64" s="81"/>
      <c r="BG64" s="81"/>
      <c r="BH64" s="81"/>
      <c r="BI64" s="81"/>
      <c r="BJ64" s="81"/>
      <c r="BK64" s="81"/>
      <c r="BL64" s="81"/>
      <c r="BM64" s="81"/>
      <c r="BN64" s="81"/>
      <c r="BO64" s="81"/>
      <c r="BP64" s="81"/>
      <c r="BQ64" s="81"/>
      <c r="BR64" s="81"/>
      <c r="BS64" s="81"/>
      <c r="BT64" s="15"/>
      <c r="BU64" s="15"/>
      <c r="BV64" s="15"/>
      <c r="BW64" s="15"/>
      <c r="BX64" s="15"/>
      <c r="BY64" s="8"/>
      <c r="BZ64" s="8"/>
      <c r="CA64" s="8"/>
      <c r="CB64" s="8"/>
      <c r="CC64" s="15"/>
      <c r="CD64" s="15"/>
      <c r="CE64" s="15"/>
      <c r="CF64" s="15"/>
      <c r="CG64" s="15"/>
      <c r="CH64" s="15"/>
      <c r="CI64" s="15"/>
      <c r="CJ64" s="15"/>
      <c r="CK64" s="15"/>
      <c r="CL64" s="15"/>
      <c r="CM64" s="15"/>
      <c r="CN64" s="15"/>
      <c r="CO64" s="15"/>
      <c r="CP64" s="15"/>
      <c r="CQ64" s="15"/>
      <c r="CR64" s="15"/>
      <c r="CS64" s="15"/>
      <c r="CT64" s="15"/>
      <c r="CU64" s="15"/>
      <c r="CV64" s="15"/>
      <c r="CW64" s="15"/>
      <c r="CX64" s="15"/>
      <c r="CY64" s="15"/>
      <c r="CZ64" s="15"/>
      <c r="DA64" s="15"/>
      <c r="DB64" s="15"/>
      <c r="DC64" s="15"/>
      <c r="DD64" s="15"/>
      <c r="DE64" s="15"/>
      <c r="DF64" s="15"/>
      <c r="DG64" s="15"/>
      <c r="DH64" s="15"/>
      <c r="DI64" s="15"/>
      <c r="DJ64" s="15"/>
      <c r="DK64" s="15"/>
      <c r="DL64" s="15"/>
      <c r="DM64" s="15"/>
      <c r="DN64" s="15"/>
      <c r="DO64" s="15"/>
      <c r="DP64" s="15"/>
    </row>
    <row r="65" spans="1:120" s="20" customFormat="1" x14ac:dyDescent="0.25">
      <c r="A65" s="82"/>
      <c r="B65" s="80" t="s">
        <v>25</v>
      </c>
      <c r="C65" s="92">
        <f t="shared" si="127"/>
        <v>3917956</v>
      </c>
      <c r="D65" s="93">
        <f t="shared" si="141"/>
        <v>3732469</v>
      </c>
      <c r="E65" s="94">
        <f t="shared" si="142"/>
        <v>185487</v>
      </c>
      <c r="F65" s="95">
        <f t="shared" si="130"/>
        <v>3917855</v>
      </c>
      <c r="G65" s="85">
        <v>3732469</v>
      </c>
      <c r="H65" s="86">
        <v>185386</v>
      </c>
      <c r="I65" s="31">
        <f t="shared" si="138"/>
        <v>1400589</v>
      </c>
      <c r="J65" s="114">
        <v>1301749</v>
      </c>
      <c r="K65" s="115">
        <v>98840</v>
      </c>
      <c r="L65" s="97">
        <f t="shared" si="131"/>
        <v>0.35747951227629915</v>
      </c>
      <c r="M65" s="87">
        <f t="shared" si="131"/>
        <v>0.34876351283828477</v>
      </c>
      <c r="N65" s="88">
        <f t="shared" si="131"/>
        <v>0.53286753249553875</v>
      </c>
      <c r="O65" s="96">
        <f t="shared" si="139"/>
        <v>493633</v>
      </c>
      <c r="P65" s="114">
        <v>432769</v>
      </c>
      <c r="Q65" s="115">
        <v>60864</v>
      </c>
      <c r="R65" s="97">
        <f t="shared" si="132"/>
        <v>0.35244672062967797</v>
      </c>
      <c r="S65" s="87">
        <f t="shared" si="132"/>
        <v>0.33245195502358749</v>
      </c>
      <c r="T65" s="88">
        <f t="shared" si="132"/>
        <v>0.61578308377175228</v>
      </c>
      <c r="U65" s="95">
        <f t="shared" si="133"/>
        <v>3693359</v>
      </c>
      <c r="V65" s="85">
        <f t="shared" si="134"/>
        <v>3545166</v>
      </c>
      <c r="W65" s="89">
        <f t="shared" si="135"/>
        <v>148193</v>
      </c>
      <c r="X65" s="144" t="s">
        <v>43</v>
      </c>
      <c r="Y65" s="86" t="s">
        <v>43</v>
      </c>
      <c r="Z65" s="98">
        <v>0</v>
      </c>
      <c r="AA65" s="90">
        <v>0</v>
      </c>
      <c r="AB65" s="91">
        <v>0</v>
      </c>
      <c r="AC65" s="98">
        <v>0</v>
      </c>
      <c r="AD65" s="90">
        <v>0</v>
      </c>
      <c r="AE65" s="39">
        <v>0</v>
      </c>
      <c r="AF65" s="95">
        <f t="shared" si="136"/>
        <v>224496</v>
      </c>
      <c r="AG65" s="85">
        <v>187303</v>
      </c>
      <c r="AH65" s="86">
        <v>37193</v>
      </c>
      <c r="AI65" s="95">
        <f t="shared" si="137"/>
        <v>1851674</v>
      </c>
      <c r="AJ65" s="85">
        <v>1736731</v>
      </c>
      <c r="AK65" s="86">
        <v>114943</v>
      </c>
      <c r="AL65" s="95">
        <f t="shared" si="140"/>
        <v>103934</v>
      </c>
      <c r="AM65" s="85">
        <v>78331</v>
      </c>
      <c r="AN65" s="89">
        <v>25603</v>
      </c>
      <c r="AO65" s="79"/>
      <c r="AP65" s="79"/>
      <c r="AQ65" s="113"/>
      <c r="AR65" s="113"/>
      <c r="AS65" s="79"/>
      <c r="AT65" s="79"/>
      <c r="AU65" s="113"/>
      <c r="AV65" s="113"/>
      <c r="AW65" s="79"/>
      <c r="AX65" s="79"/>
      <c r="AY65" s="79"/>
      <c r="AZ65" s="81"/>
      <c r="BA65" s="81"/>
      <c r="BB65" s="81"/>
      <c r="BC65" s="81"/>
      <c r="BD65" s="81"/>
      <c r="BE65" s="81"/>
      <c r="BF65" s="81"/>
      <c r="BG65" s="81"/>
      <c r="BH65" s="81"/>
      <c r="BI65" s="81"/>
      <c r="BJ65" s="81"/>
      <c r="BK65" s="81"/>
      <c r="BL65" s="81"/>
      <c r="BM65" s="81"/>
      <c r="BN65" s="81"/>
      <c r="BO65" s="81"/>
      <c r="BP65" s="81"/>
      <c r="BQ65" s="81"/>
      <c r="BR65" s="81"/>
      <c r="BS65" s="81"/>
      <c r="BT65" s="15"/>
      <c r="BU65" s="15"/>
      <c r="BV65" s="15"/>
      <c r="BW65" s="15"/>
      <c r="BX65" s="15"/>
      <c r="BY65" s="8"/>
      <c r="BZ65" s="8"/>
      <c r="CA65" s="8"/>
      <c r="CB65" s="8"/>
      <c r="CC65" s="15"/>
      <c r="CD65" s="15"/>
      <c r="CE65" s="15"/>
      <c r="CF65" s="15"/>
      <c r="CG65" s="15"/>
      <c r="CH65" s="15"/>
      <c r="CI65" s="15"/>
      <c r="CJ65" s="15"/>
      <c r="CK65" s="15"/>
      <c r="CL65" s="15"/>
      <c r="CM65" s="15"/>
      <c r="CN65" s="15"/>
      <c r="CO65" s="15"/>
      <c r="CP65" s="15"/>
      <c r="CQ65" s="15"/>
      <c r="CR65" s="15"/>
      <c r="CS65" s="15"/>
      <c r="CT65" s="15"/>
      <c r="CU65" s="15"/>
      <c r="CV65" s="15"/>
      <c r="CW65" s="15"/>
      <c r="CX65" s="15"/>
      <c r="CY65" s="15"/>
      <c r="CZ65" s="15"/>
      <c r="DA65" s="15"/>
      <c r="DB65" s="15"/>
      <c r="DC65" s="15"/>
      <c r="DD65" s="15"/>
      <c r="DE65" s="15"/>
      <c r="DF65" s="15"/>
      <c r="DG65" s="15"/>
      <c r="DH65" s="15"/>
      <c r="DI65" s="15"/>
      <c r="DJ65" s="15"/>
      <c r="DK65" s="15"/>
      <c r="DL65" s="15"/>
      <c r="DM65" s="15"/>
      <c r="DN65" s="15"/>
      <c r="DO65" s="15"/>
      <c r="DP65" s="15"/>
    </row>
    <row r="66" spans="1:120" s="20" customFormat="1" x14ac:dyDescent="0.25">
      <c r="A66" s="82"/>
      <c r="B66" s="80" t="s">
        <v>26</v>
      </c>
      <c r="C66" s="92">
        <f t="shared" si="127"/>
        <v>3935963</v>
      </c>
      <c r="D66" s="93">
        <f t="shared" si="141"/>
        <v>3750459</v>
      </c>
      <c r="E66" s="94">
        <f t="shared" si="142"/>
        <v>185504</v>
      </c>
      <c r="F66" s="95">
        <f t="shared" si="130"/>
        <v>3935862</v>
      </c>
      <c r="G66" s="85">
        <v>3750459</v>
      </c>
      <c r="H66" s="86">
        <v>185403</v>
      </c>
      <c r="I66" s="31">
        <f t="shared" si="138"/>
        <v>1417506</v>
      </c>
      <c r="J66" s="114">
        <v>1319792</v>
      </c>
      <c r="K66" s="115">
        <v>97714</v>
      </c>
      <c r="L66" s="97">
        <f t="shared" si="131"/>
        <v>0.36014210499438132</v>
      </c>
      <c r="M66" s="87">
        <f t="shared" si="131"/>
        <v>0.35190146059455657</v>
      </c>
      <c r="N66" s="88">
        <f t="shared" si="131"/>
        <v>0.52674874935311367</v>
      </c>
      <c r="O66" s="96">
        <f t="shared" si="139"/>
        <v>498498</v>
      </c>
      <c r="P66" s="114">
        <v>437854</v>
      </c>
      <c r="Q66" s="115">
        <v>60644</v>
      </c>
      <c r="R66" s="97">
        <f t="shared" si="132"/>
        <v>0.35167258551286557</v>
      </c>
      <c r="S66" s="87">
        <f t="shared" si="132"/>
        <v>0.33175985306775613</v>
      </c>
      <c r="T66" s="88">
        <f t="shared" si="132"/>
        <v>0.62062754569457801</v>
      </c>
      <c r="U66" s="95">
        <f t="shared" si="133"/>
        <v>3711974</v>
      </c>
      <c r="V66" s="85">
        <f t="shared" si="134"/>
        <v>3564249</v>
      </c>
      <c r="W66" s="89">
        <f t="shared" si="135"/>
        <v>147725</v>
      </c>
      <c r="X66" s="144" t="s">
        <v>43</v>
      </c>
      <c r="Y66" s="86" t="s">
        <v>43</v>
      </c>
      <c r="Z66" s="98">
        <v>0</v>
      </c>
      <c r="AA66" s="90">
        <v>0</v>
      </c>
      <c r="AB66" s="91">
        <v>0</v>
      </c>
      <c r="AC66" s="98">
        <v>0</v>
      </c>
      <c r="AD66" s="90">
        <v>0</v>
      </c>
      <c r="AE66" s="39">
        <v>0</v>
      </c>
      <c r="AF66" s="95">
        <f t="shared" si="136"/>
        <v>223888</v>
      </c>
      <c r="AG66" s="85">
        <v>186210</v>
      </c>
      <c r="AH66" s="86">
        <v>37678</v>
      </c>
      <c r="AI66" s="95">
        <f t="shared" si="137"/>
        <v>1856520</v>
      </c>
      <c r="AJ66" s="85">
        <v>1741747</v>
      </c>
      <c r="AK66" s="86">
        <v>114773</v>
      </c>
      <c r="AL66" s="95">
        <f t="shared" si="140"/>
        <v>103274</v>
      </c>
      <c r="AM66" s="85">
        <v>77803</v>
      </c>
      <c r="AN66" s="89">
        <v>25471</v>
      </c>
      <c r="AO66" s="79"/>
      <c r="AP66" s="79"/>
      <c r="AQ66" s="113"/>
      <c r="AR66" s="113"/>
      <c r="AS66" s="79"/>
      <c r="AT66" s="79"/>
      <c r="AU66" s="113"/>
      <c r="AV66" s="113"/>
      <c r="AW66" s="79"/>
      <c r="AX66" s="79"/>
      <c r="AY66" s="79"/>
      <c r="AZ66" s="81"/>
      <c r="BA66" s="81"/>
      <c r="BB66" s="81"/>
      <c r="BC66" s="81"/>
      <c r="BD66" s="81"/>
      <c r="BE66" s="81"/>
      <c r="BF66" s="81"/>
      <c r="BG66" s="81"/>
      <c r="BH66" s="81"/>
      <c r="BI66" s="81"/>
      <c r="BJ66" s="81"/>
      <c r="BK66" s="81"/>
      <c r="BL66" s="81"/>
      <c r="BM66" s="81"/>
      <c r="BN66" s="81"/>
      <c r="BO66" s="81"/>
      <c r="BP66" s="81"/>
      <c r="BQ66" s="81"/>
      <c r="BR66" s="81"/>
      <c r="BS66" s="81"/>
      <c r="BT66" s="15"/>
      <c r="BU66" s="15"/>
      <c r="BV66" s="15"/>
      <c r="BW66" s="15"/>
      <c r="BX66" s="15"/>
      <c r="BY66" s="8"/>
      <c r="BZ66" s="8"/>
      <c r="CA66" s="8"/>
      <c r="CB66" s="8"/>
      <c r="CC66" s="15"/>
      <c r="CD66" s="15"/>
      <c r="CE66" s="15"/>
      <c r="CF66" s="15"/>
      <c r="CG66" s="15"/>
      <c r="CH66" s="15"/>
      <c r="CI66" s="15"/>
      <c r="CJ66" s="15"/>
      <c r="CK66" s="15"/>
      <c r="CL66" s="15"/>
      <c r="CM66" s="15"/>
      <c r="CN66" s="15"/>
      <c r="CO66" s="15"/>
      <c r="CP66" s="15"/>
      <c r="CQ66" s="15"/>
      <c r="CR66" s="15"/>
      <c r="CS66" s="15"/>
      <c r="CT66" s="15"/>
      <c r="CU66" s="15"/>
      <c r="CV66" s="15"/>
      <c r="CW66" s="15"/>
      <c r="CX66" s="15"/>
      <c r="CY66" s="15"/>
      <c r="CZ66" s="15"/>
      <c r="DA66" s="15"/>
      <c r="DB66" s="15"/>
      <c r="DC66" s="15"/>
      <c r="DD66" s="15"/>
      <c r="DE66" s="15"/>
      <c r="DF66" s="15"/>
      <c r="DG66" s="15"/>
      <c r="DH66" s="15"/>
      <c r="DI66" s="15"/>
      <c r="DJ66" s="15"/>
      <c r="DK66" s="15"/>
      <c r="DL66" s="15"/>
      <c r="DM66" s="15"/>
      <c r="DN66" s="15"/>
      <c r="DO66" s="15"/>
      <c r="DP66" s="15"/>
    </row>
    <row r="67" spans="1:120" s="20" customFormat="1" x14ac:dyDescent="0.25">
      <c r="A67" s="82"/>
      <c r="B67" s="80" t="s">
        <v>27</v>
      </c>
      <c r="C67" s="92">
        <f t="shared" si="127"/>
        <v>3777467</v>
      </c>
      <c r="D67" s="93">
        <f t="shared" si="141"/>
        <v>3595921</v>
      </c>
      <c r="E67" s="94">
        <f t="shared" si="142"/>
        <v>181546</v>
      </c>
      <c r="F67" s="95">
        <f t="shared" si="130"/>
        <v>3777366</v>
      </c>
      <c r="G67" s="85">
        <v>3595921</v>
      </c>
      <c r="H67" s="86">
        <v>181445</v>
      </c>
      <c r="I67" s="31">
        <f t="shared" si="138"/>
        <v>1434659</v>
      </c>
      <c r="J67" s="114">
        <v>1336280</v>
      </c>
      <c r="K67" s="115">
        <v>98379</v>
      </c>
      <c r="L67" s="97">
        <f t="shared" si="131"/>
        <v>0.37979392010572166</v>
      </c>
      <c r="M67" s="87">
        <f t="shared" si="131"/>
        <v>0.37160994359998456</v>
      </c>
      <c r="N67" s="88">
        <f t="shared" si="131"/>
        <v>0.54189571788968083</v>
      </c>
      <c r="O67" s="96">
        <f t="shared" si="139"/>
        <v>505345</v>
      </c>
      <c r="P67" s="114">
        <v>443910</v>
      </c>
      <c r="Q67" s="115">
        <v>61435</v>
      </c>
      <c r="R67" s="97">
        <f t="shared" si="132"/>
        <v>0.35224049756771469</v>
      </c>
      <c r="S67" s="87">
        <f t="shared" si="132"/>
        <v>0.33219834166492052</v>
      </c>
      <c r="T67" s="88">
        <f t="shared" si="132"/>
        <v>0.62447270250764897</v>
      </c>
      <c r="U67" s="95">
        <f t="shared" si="133"/>
        <v>3561647</v>
      </c>
      <c r="V67" s="85">
        <f t="shared" si="134"/>
        <v>3417164</v>
      </c>
      <c r="W67" s="89">
        <f t="shared" si="135"/>
        <v>144483</v>
      </c>
      <c r="X67" s="144" t="s">
        <v>43</v>
      </c>
      <c r="Y67" s="86" t="s">
        <v>43</v>
      </c>
      <c r="Z67" s="98">
        <v>0</v>
      </c>
      <c r="AA67" s="90">
        <v>0</v>
      </c>
      <c r="AB67" s="91">
        <v>0</v>
      </c>
      <c r="AC67" s="98">
        <v>0</v>
      </c>
      <c r="AD67" s="90">
        <v>0</v>
      </c>
      <c r="AE67" s="39">
        <v>0</v>
      </c>
      <c r="AF67" s="95">
        <f t="shared" si="136"/>
        <v>215719</v>
      </c>
      <c r="AG67" s="85">
        <v>178757</v>
      </c>
      <c r="AH67" s="86">
        <v>36962</v>
      </c>
      <c r="AI67" s="95">
        <f t="shared" si="137"/>
        <v>1817135</v>
      </c>
      <c r="AJ67" s="85">
        <v>1702867</v>
      </c>
      <c r="AK67" s="86">
        <v>114268</v>
      </c>
      <c r="AL67" s="95">
        <f t="shared" si="140"/>
        <v>101566</v>
      </c>
      <c r="AM67" s="85">
        <v>76224</v>
      </c>
      <c r="AN67" s="89">
        <v>25342</v>
      </c>
      <c r="AO67" s="79"/>
      <c r="AP67" s="79"/>
      <c r="AQ67" s="113"/>
      <c r="AR67" s="113"/>
      <c r="AS67" s="79"/>
      <c r="AT67" s="79"/>
      <c r="AU67" s="113"/>
      <c r="AV67" s="113"/>
      <c r="AW67" s="79"/>
      <c r="AX67" s="79"/>
      <c r="AY67" s="79"/>
      <c r="AZ67" s="81"/>
      <c r="BA67" s="81"/>
      <c r="BB67" s="81"/>
      <c r="BC67" s="81"/>
      <c r="BD67" s="81"/>
      <c r="BE67" s="81"/>
      <c r="BF67" s="81"/>
      <c r="BG67" s="81"/>
      <c r="BH67" s="81"/>
      <c r="BI67" s="81"/>
      <c r="BJ67" s="81"/>
      <c r="BK67" s="81"/>
      <c r="BL67" s="81"/>
      <c r="BM67" s="81"/>
      <c r="BN67" s="81"/>
      <c r="BO67" s="81"/>
      <c r="BP67" s="81"/>
      <c r="BQ67" s="81"/>
      <c r="BR67" s="81"/>
      <c r="BS67" s="81"/>
      <c r="BT67" s="15"/>
      <c r="BU67" s="15"/>
      <c r="BV67" s="15"/>
      <c r="BW67" s="15"/>
      <c r="BX67" s="15"/>
      <c r="BY67" s="8"/>
      <c r="BZ67" s="8"/>
      <c r="CA67" s="8"/>
      <c r="CB67" s="8"/>
      <c r="CC67" s="15"/>
      <c r="CD67" s="15"/>
      <c r="CE67" s="15"/>
      <c r="CF67" s="15"/>
      <c r="CG67" s="15"/>
      <c r="CH67" s="15"/>
      <c r="CI67" s="15"/>
      <c r="CJ67" s="15"/>
      <c r="CK67" s="15"/>
      <c r="CL67" s="15"/>
      <c r="CM67" s="15"/>
      <c r="CN67" s="15"/>
      <c r="CO67" s="15"/>
      <c r="CP67" s="15"/>
      <c r="CQ67" s="15"/>
      <c r="CR67" s="15"/>
      <c r="CS67" s="15"/>
      <c r="CT67" s="15"/>
      <c r="CU67" s="15"/>
      <c r="CV67" s="15"/>
      <c r="CW67" s="15"/>
      <c r="CX67" s="15"/>
      <c r="CY67" s="15"/>
      <c r="CZ67" s="15"/>
      <c r="DA67" s="15"/>
      <c r="DB67" s="15"/>
      <c r="DC67" s="15"/>
      <c r="DD67" s="15"/>
      <c r="DE67" s="15"/>
      <c r="DF67" s="15"/>
      <c r="DG67" s="15"/>
      <c r="DH67" s="15"/>
      <c r="DI67" s="15"/>
      <c r="DJ67" s="15"/>
      <c r="DK67" s="15"/>
      <c r="DL67" s="15"/>
      <c r="DM67" s="15"/>
      <c r="DN67" s="15"/>
      <c r="DO67" s="15"/>
      <c r="DP67" s="15"/>
    </row>
    <row r="68" spans="1:120" s="20" customFormat="1" x14ac:dyDescent="0.25">
      <c r="A68" s="82"/>
      <c r="B68" s="80" t="s">
        <v>28</v>
      </c>
      <c r="C68" s="92">
        <f t="shared" si="127"/>
        <v>3776069</v>
      </c>
      <c r="D68" s="93">
        <f t="shared" si="141"/>
        <v>3593854</v>
      </c>
      <c r="E68" s="94">
        <f>H68+97</f>
        <v>182215</v>
      </c>
      <c r="F68" s="95">
        <f t="shared" si="130"/>
        <v>3775972</v>
      </c>
      <c r="G68" s="85">
        <v>3593854</v>
      </c>
      <c r="H68" s="86">
        <v>182118</v>
      </c>
      <c r="I68" s="31">
        <f t="shared" si="138"/>
        <v>1446084</v>
      </c>
      <c r="J68" s="114">
        <v>1347628</v>
      </c>
      <c r="K68" s="115">
        <v>98456</v>
      </c>
      <c r="L68" s="97">
        <f t="shared" si="131"/>
        <v>0.38296016306905406</v>
      </c>
      <c r="M68" s="87">
        <f t="shared" si="131"/>
        <v>0.37498128749804527</v>
      </c>
      <c r="N68" s="88">
        <f t="shared" si="131"/>
        <v>0.54032873254122882</v>
      </c>
      <c r="O68" s="96">
        <f t="shared" si="139"/>
        <v>514091</v>
      </c>
      <c r="P68" s="114">
        <v>452236</v>
      </c>
      <c r="Q68" s="115">
        <v>61855</v>
      </c>
      <c r="R68" s="97">
        <f t="shared" si="132"/>
        <v>0.3555056276122272</v>
      </c>
      <c r="S68" s="87">
        <f t="shared" si="132"/>
        <v>0.33557925480919065</v>
      </c>
      <c r="T68" s="88">
        <f t="shared" si="132"/>
        <v>0.62825018282278378</v>
      </c>
      <c r="U68" s="95">
        <f t="shared" si="133"/>
        <v>3555980</v>
      </c>
      <c r="V68" s="85">
        <f t="shared" si="134"/>
        <v>3413629</v>
      </c>
      <c r="W68" s="89">
        <f t="shared" si="135"/>
        <v>142351</v>
      </c>
      <c r="X68" s="144" t="s">
        <v>43</v>
      </c>
      <c r="Y68" s="86" t="s">
        <v>43</v>
      </c>
      <c r="Z68" s="98">
        <v>0</v>
      </c>
      <c r="AA68" s="90">
        <v>0</v>
      </c>
      <c r="AB68" s="91">
        <v>0</v>
      </c>
      <c r="AC68" s="98">
        <v>0</v>
      </c>
      <c r="AD68" s="90">
        <v>0</v>
      </c>
      <c r="AE68" s="39">
        <v>0</v>
      </c>
      <c r="AF68" s="95">
        <f t="shared" si="136"/>
        <v>219992</v>
      </c>
      <c r="AG68" s="85">
        <v>180225</v>
      </c>
      <c r="AH68" s="86">
        <v>39767</v>
      </c>
      <c r="AI68" s="95">
        <f t="shared" si="137"/>
        <v>1821915</v>
      </c>
      <c r="AJ68" s="85">
        <v>1707155</v>
      </c>
      <c r="AK68" s="86">
        <v>114760</v>
      </c>
      <c r="AL68" s="95">
        <f t="shared" si="140"/>
        <v>103871</v>
      </c>
      <c r="AM68" s="85">
        <v>76717</v>
      </c>
      <c r="AN68" s="89">
        <v>27154</v>
      </c>
      <c r="AO68" s="79"/>
      <c r="AP68" s="79"/>
      <c r="AQ68" s="113"/>
      <c r="AR68" s="113"/>
      <c r="AS68" s="79"/>
      <c r="AT68" s="79"/>
      <c r="AU68" s="113"/>
      <c r="AV68" s="113"/>
      <c r="AW68" s="79"/>
      <c r="AX68" s="79"/>
      <c r="AY68" s="79"/>
      <c r="AZ68" s="81"/>
      <c r="BA68" s="81"/>
      <c r="BB68" s="81"/>
      <c r="BC68" s="81"/>
      <c r="BD68" s="81"/>
      <c r="BE68" s="81"/>
      <c r="BF68" s="81"/>
      <c r="BG68" s="81"/>
      <c r="BH68" s="81"/>
      <c r="BI68" s="81"/>
      <c r="BJ68" s="81"/>
      <c r="BK68" s="81"/>
      <c r="BL68" s="81"/>
      <c r="BM68" s="81"/>
      <c r="BN68" s="81"/>
      <c r="BO68" s="81"/>
      <c r="BP68" s="81"/>
      <c r="BQ68" s="81"/>
      <c r="BR68" s="81"/>
      <c r="BS68" s="81"/>
      <c r="BT68" s="15"/>
      <c r="BU68" s="15"/>
      <c r="BV68" s="15"/>
      <c r="BW68" s="15"/>
      <c r="BX68" s="15"/>
      <c r="BY68" s="8"/>
      <c r="BZ68" s="8"/>
      <c r="CA68" s="8"/>
      <c r="CB68" s="8"/>
      <c r="CC68" s="15"/>
      <c r="CD68" s="15"/>
      <c r="CE68" s="15"/>
      <c r="CF68" s="15"/>
      <c r="CG68" s="15"/>
      <c r="CH68" s="15"/>
      <c r="CI68" s="15"/>
      <c r="CJ68" s="15"/>
      <c r="CK68" s="15"/>
      <c r="CL68" s="15"/>
      <c r="CM68" s="15"/>
      <c r="CN68" s="15"/>
      <c r="CO68" s="15"/>
      <c r="CP68" s="15"/>
      <c r="CQ68" s="15"/>
      <c r="CR68" s="15"/>
      <c r="CS68" s="15"/>
      <c r="CT68" s="15"/>
      <c r="CU68" s="15"/>
      <c r="CV68" s="15"/>
      <c r="CW68" s="15"/>
      <c r="CX68" s="15"/>
      <c r="CY68" s="15"/>
      <c r="CZ68" s="15"/>
      <c r="DA68" s="15"/>
      <c r="DB68" s="15"/>
      <c r="DC68" s="15"/>
      <c r="DD68" s="15"/>
      <c r="DE68" s="15"/>
      <c r="DF68" s="15"/>
      <c r="DG68" s="15"/>
      <c r="DH68" s="15"/>
      <c r="DI68" s="15"/>
      <c r="DJ68" s="15"/>
      <c r="DK68" s="15"/>
      <c r="DL68" s="15"/>
      <c r="DM68" s="15"/>
      <c r="DN68" s="15"/>
      <c r="DO68" s="15"/>
      <c r="DP68" s="15"/>
    </row>
    <row r="69" spans="1:120" s="20" customFormat="1" x14ac:dyDescent="0.25">
      <c r="A69" s="82"/>
      <c r="B69" s="80" t="s">
        <v>29</v>
      </c>
      <c r="C69" s="92">
        <f t="shared" si="127"/>
        <v>3790994</v>
      </c>
      <c r="D69" s="93">
        <f t="shared" si="141"/>
        <v>3607324</v>
      </c>
      <c r="E69" s="94">
        <f>H69+98</f>
        <v>183670</v>
      </c>
      <c r="F69" s="95">
        <f t="shared" si="130"/>
        <v>3790896</v>
      </c>
      <c r="G69" s="85">
        <v>3607324</v>
      </c>
      <c r="H69" s="86">
        <v>183572</v>
      </c>
      <c r="I69" s="31">
        <f t="shared" si="138"/>
        <v>1459001</v>
      </c>
      <c r="J69" s="114">
        <v>1359506</v>
      </c>
      <c r="K69" s="115">
        <v>99495</v>
      </c>
      <c r="L69" s="97">
        <f t="shared" si="131"/>
        <v>0.38485974918451465</v>
      </c>
      <c r="M69" s="87">
        <f t="shared" si="131"/>
        <v>0.37687382669258429</v>
      </c>
      <c r="N69" s="88">
        <f t="shared" si="131"/>
        <v>0.54170523220994171</v>
      </c>
      <c r="O69" s="96">
        <f t="shared" si="139"/>
        <v>524270</v>
      </c>
      <c r="P69" s="114">
        <v>461201</v>
      </c>
      <c r="Q69" s="115">
        <v>63069</v>
      </c>
      <c r="R69" s="97">
        <f t="shared" si="132"/>
        <v>0.3593349147807301</v>
      </c>
      <c r="S69" s="87">
        <f t="shared" si="132"/>
        <v>0.33924160687779237</v>
      </c>
      <c r="T69" s="88">
        <f t="shared" si="132"/>
        <v>0.63389115030906074</v>
      </c>
      <c r="U69" s="95">
        <f t="shared" si="133"/>
        <v>3568940</v>
      </c>
      <c r="V69" s="85">
        <f t="shared" si="134"/>
        <v>3425020</v>
      </c>
      <c r="W69" s="89">
        <f t="shared" si="135"/>
        <v>143920</v>
      </c>
      <c r="X69" s="144" t="s">
        <v>43</v>
      </c>
      <c r="Y69" s="86" t="s">
        <v>43</v>
      </c>
      <c r="Z69" s="98">
        <v>0</v>
      </c>
      <c r="AA69" s="90">
        <v>0</v>
      </c>
      <c r="AB69" s="91">
        <v>0</v>
      </c>
      <c r="AC69" s="98">
        <v>0</v>
      </c>
      <c r="AD69" s="90">
        <v>0</v>
      </c>
      <c r="AE69" s="39">
        <v>0</v>
      </c>
      <c r="AF69" s="95">
        <f t="shared" si="136"/>
        <v>221956</v>
      </c>
      <c r="AG69" s="85">
        <v>182304</v>
      </c>
      <c r="AH69" s="86">
        <v>39652</v>
      </c>
      <c r="AI69" s="95">
        <f t="shared" si="137"/>
        <v>1827137</v>
      </c>
      <c r="AJ69" s="85">
        <v>1711549</v>
      </c>
      <c r="AK69" s="86">
        <v>115588</v>
      </c>
      <c r="AL69" s="95">
        <f t="shared" si="140"/>
        <v>104705</v>
      </c>
      <c r="AM69" s="85">
        <v>77342</v>
      </c>
      <c r="AN69" s="89">
        <v>27363</v>
      </c>
      <c r="AO69" s="79"/>
      <c r="AP69" s="79"/>
      <c r="AQ69" s="113"/>
      <c r="AR69" s="113"/>
      <c r="AS69" s="79"/>
      <c r="AT69" s="79"/>
      <c r="AU69" s="113"/>
      <c r="AV69" s="113"/>
      <c r="AW69" s="79"/>
      <c r="AX69" s="79"/>
      <c r="AY69" s="79"/>
      <c r="AZ69" s="81"/>
      <c r="BA69" s="81"/>
      <c r="BB69" s="81"/>
      <c r="BC69" s="81"/>
      <c r="BD69" s="81"/>
      <c r="BE69" s="81"/>
      <c r="BF69" s="81"/>
      <c r="BG69" s="81"/>
      <c r="BH69" s="81"/>
      <c r="BI69" s="81"/>
      <c r="BJ69" s="81"/>
      <c r="BK69" s="81"/>
      <c r="BL69" s="81"/>
      <c r="BM69" s="81"/>
      <c r="BN69" s="81"/>
      <c r="BO69" s="81"/>
      <c r="BP69" s="81"/>
      <c r="BQ69" s="81"/>
      <c r="BR69" s="81"/>
      <c r="BS69" s="81"/>
      <c r="BT69" s="15"/>
      <c r="BU69" s="15"/>
      <c r="BV69" s="15"/>
      <c r="BW69" s="15"/>
      <c r="BX69" s="15"/>
      <c r="BY69" s="8"/>
      <c r="BZ69" s="8"/>
      <c r="CA69" s="8"/>
      <c r="CB69" s="8"/>
      <c r="CC69" s="15"/>
      <c r="CD69" s="15"/>
      <c r="CE69" s="15"/>
      <c r="CF69" s="15"/>
      <c r="CG69" s="15"/>
      <c r="CH69" s="15"/>
      <c r="CI69" s="15"/>
      <c r="CJ69" s="15"/>
      <c r="CK69" s="15"/>
      <c r="CL69" s="15"/>
      <c r="CM69" s="15"/>
      <c r="CN69" s="15"/>
      <c r="CO69" s="15"/>
      <c r="CP69" s="15"/>
      <c r="CQ69" s="15"/>
      <c r="CR69" s="15"/>
      <c r="CS69" s="15"/>
      <c r="CT69" s="15"/>
      <c r="CU69" s="15"/>
      <c r="CV69" s="15"/>
      <c r="CW69" s="15"/>
      <c r="CX69" s="15"/>
      <c r="CY69" s="15"/>
      <c r="CZ69" s="15"/>
      <c r="DA69" s="15"/>
      <c r="DB69" s="15"/>
      <c r="DC69" s="15"/>
      <c r="DD69" s="15"/>
      <c r="DE69" s="15"/>
      <c r="DF69" s="15"/>
      <c r="DG69" s="15"/>
      <c r="DH69" s="15"/>
      <c r="DI69" s="15"/>
      <c r="DJ69" s="15"/>
      <c r="DK69" s="15"/>
      <c r="DL69" s="15"/>
      <c r="DM69" s="15"/>
      <c r="DN69" s="15"/>
      <c r="DO69" s="15"/>
      <c r="DP69" s="15"/>
    </row>
    <row r="70" spans="1:120" s="20" customFormat="1" x14ac:dyDescent="0.25">
      <c r="A70" s="82"/>
      <c r="B70" s="80" t="s">
        <v>37</v>
      </c>
      <c r="C70" s="92">
        <f t="shared" si="127"/>
        <v>3799452</v>
      </c>
      <c r="D70" s="93">
        <f t="shared" si="141"/>
        <v>3615204</v>
      </c>
      <c r="E70" s="94">
        <f t="shared" ref="E70:E71" si="143">H70+98</f>
        <v>184248</v>
      </c>
      <c r="F70" s="95">
        <f t="shared" si="130"/>
        <v>3799354</v>
      </c>
      <c r="G70" s="85">
        <v>3615204</v>
      </c>
      <c r="H70" s="86">
        <v>184150</v>
      </c>
      <c r="I70" s="31">
        <f t="shared" si="138"/>
        <v>1470576</v>
      </c>
      <c r="J70" s="114">
        <v>1370379</v>
      </c>
      <c r="K70" s="115">
        <v>100197</v>
      </c>
      <c r="L70" s="97">
        <f t="shared" si="131"/>
        <v>0.38704950082275025</v>
      </c>
      <c r="M70" s="87">
        <f t="shared" si="131"/>
        <v>0.37905993686663325</v>
      </c>
      <c r="N70" s="88">
        <f t="shared" si="131"/>
        <v>0.54381594372801878</v>
      </c>
      <c r="O70" s="96">
        <f t="shared" si="139"/>
        <v>533971</v>
      </c>
      <c r="P70" s="114">
        <v>469648</v>
      </c>
      <c r="Q70" s="115">
        <v>64323</v>
      </c>
      <c r="R70" s="97">
        <f t="shared" si="132"/>
        <v>0.36310330101946448</v>
      </c>
      <c r="S70" s="87">
        <f t="shared" si="132"/>
        <v>0.34271394993647741</v>
      </c>
      <c r="T70" s="88">
        <f t="shared" si="132"/>
        <v>0.6419653283032426</v>
      </c>
      <c r="U70" s="95">
        <f t="shared" si="133"/>
        <v>3579086</v>
      </c>
      <c r="V70" s="85">
        <f t="shared" si="134"/>
        <v>3434022</v>
      </c>
      <c r="W70" s="89">
        <f t="shared" si="135"/>
        <v>145064</v>
      </c>
      <c r="X70" s="144" t="s">
        <v>43</v>
      </c>
      <c r="Y70" s="86" t="s">
        <v>43</v>
      </c>
      <c r="Z70" s="98">
        <v>0</v>
      </c>
      <c r="AA70" s="90">
        <v>0</v>
      </c>
      <c r="AB70" s="91">
        <v>0</v>
      </c>
      <c r="AC70" s="98">
        <v>0</v>
      </c>
      <c r="AD70" s="90">
        <v>0</v>
      </c>
      <c r="AE70" s="39">
        <v>0</v>
      </c>
      <c r="AF70" s="95">
        <f t="shared" si="136"/>
        <v>220268</v>
      </c>
      <c r="AG70" s="85">
        <v>181182</v>
      </c>
      <c r="AH70" s="86">
        <v>39086</v>
      </c>
      <c r="AI70" s="95">
        <f t="shared" si="137"/>
        <v>1831407</v>
      </c>
      <c r="AJ70" s="85">
        <v>1715566</v>
      </c>
      <c r="AK70" s="86">
        <v>115841</v>
      </c>
      <c r="AL70" s="95">
        <f t="shared" si="140"/>
        <v>103899</v>
      </c>
      <c r="AM70" s="85">
        <v>76941</v>
      </c>
      <c r="AN70" s="89">
        <v>26958</v>
      </c>
      <c r="AO70" s="79"/>
      <c r="AP70" s="79"/>
      <c r="AQ70" s="113"/>
      <c r="AR70" s="113"/>
      <c r="AS70" s="79"/>
      <c r="AT70" s="79"/>
      <c r="AU70" s="113"/>
      <c r="AV70" s="113"/>
      <c r="AW70" s="79"/>
      <c r="AX70" s="79"/>
      <c r="AY70" s="79"/>
      <c r="AZ70" s="81"/>
      <c r="BA70" s="81"/>
      <c r="BB70" s="81"/>
      <c r="BC70" s="81"/>
      <c r="BD70" s="81"/>
      <c r="BE70" s="81"/>
      <c r="BF70" s="81"/>
      <c r="BG70" s="81"/>
      <c r="BH70" s="81"/>
      <c r="BI70" s="81"/>
      <c r="BJ70" s="81"/>
      <c r="BK70" s="81"/>
      <c r="BL70" s="81"/>
      <c r="BM70" s="81"/>
      <c r="BN70" s="81"/>
      <c r="BO70" s="81"/>
      <c r="BP70" s="81"/>
      <c r="BQ70" s="81"/>
      <c r="BR70" s="81"/>
      <c r="BS70" s="81"/>
      <c r="BT70" s="15"/>
      <c r="BU70" s="15"/>
      <c r="BV70" s="15"/>
      <c r="BW70" s="15"/>
      <c r="BX70" s="15"/>
      <c r="BY70" s="8"/>
      <c r="BZ70" s="8"/>
      <c r="CA70" s="8"/>
      <c r="CB70" s="8"/>
      <c r="CC70" s="15"/>
      <c r="CD70" s="15"/>
      <c r="CE70" s="15"/>
      <c r="CF70" s="15"/>
      <c r="CG70" s="15"/>
      <c r="CH70" s="15"/>
      <c r="CI70" s="15"/>
      <c r="CJ70" s="15"/>
      <c r="CK70" s="15"/>
      <c r="CL70" s="15"/>
      <c r="CM70" s="15"/>
      <c r="CN70" s="15"/>
      <c r="CO70" s="15"/>
      <c r="CP70" s="15"/>
      <c r="CQ70" s="15"/>
      <c r="CR70" s="15"/>
      <c r="CS70" s="15"/>
      <c r="CT70" s="15"/>
      <c r="CU70" s="15"/>
      <c r="CV70" s="15"/>
      <c r="CW70" s="15"/>
      <c r="CX70" s="15"/>
      <c r="CY70" s="15"/>
      <c r="CZ70" s="15"/>
      <c r="DA70" s="15"/>
      <c r="DB70" s="15"/>
      <c r="DC70" s="15"/>
      <c r="DD70" s="15"/>
      <c r="DE70" s="15"/>
      <c r="DF70" s="15"/>
      <c r="DG70" s="15"/>
      <c r="DH70" s="15"/>
      <c r="DI70" s="15"/>
      <c r="DJ70" s="15"/>
      <c r="DK70" s="15"/>
      <c r="DL70" s="15"/>
      <c r="DM70" s="15"/>
      <c r="DN70" s="15"/>
      <c r="DO70" s="15"/>
      <c r="DP70" s="15"/>
    </row>
    <row r="71" spans="1:120" s="81" customFormat="1" ht="15.75" thickBot="1" x14ac:dyDescent="0.3">
      <c r="A71" s="83"/>
      <c r="B71" s="84" t="s">
        <v>30</v>
      </c>
      <c r="C71" s="99">
        <f t="shared" si="127"/>
        <v>3818317</v>
      </c>
      <c r="D71" s="100">
        <f t="shared" si="141"/>
        <v>3633806</v>
      </c>
      <c r="E71" s="101">
        <f t="shared" si="143"/>
        <v>184511</v>
      </c>
      <c r="F71" s="102">
        <f t="shared" si="130"/>
        <v>3818219</v>
      </c>
      <c r="G71" s="103">
        <v>3633806</v>
      </c>
      <c r="H71" s="104">
        <v>184413</v>
      </c>
      <c r="I71" s="105">
        <f t="shared" si="138"/>
        <v>1527641</v>
      </c>
      <c r="J71" s="103">
        <v>1417384</v>
      </c>
      <c r="K71" s="104">
        <v>110257</v>
      </c>
      <c r="L71" s="106">
        <f t="shared" si="131"/>
        <v>0.40008228756281888</v>
      </c>
      <c r="M71" s="107">
        <f t="shared" si="131"/>
        <v>0.39005494514566819</v>
      </c>
      <c r="N71" s="108">
        <f t="shared" si="131"/>
        <v>0.59756328890960431</v>
      </c>
      <c r="O71" s="105">
        <f t="shared" si="139"/>
        <v>563827</v>
      </c>
      <c r="P71" s="116">
        <v>488850</v>
      </c>
      <c r="Q71" s="117">
        <v>74977</v>
      </c>
      <c r="R71" s="106">
        <f t="shared" si="132"/>
        <v>0.36908344303406365</v>
      </c>
      <c r="S71" s="107">
        <f t="shared" si="132"/>
        <v>0.34489594915703858</v>
      </c>
      <c r="T71" s="108">
        <f t="shared" si="132"/>
        <v>0.68002031617040193</v>
      </c>
      <c r="U71" s="102">
        <f t="shared" si="133"/>
        <v>3595929</v>
      </c>
      <c r="V71" s="103">
        <f t="shared" si="134"/>
        <v>3449795</v>
      </c>
      <c r="W71" s="109">
        <f t="shared" si="135"/>
        <v>146134</v>
      </c>
      <c r="X71" s="145" t="s">
        <v>43</v>
      </c>
      <c r="Y71" s="86" t="s">
        <v>43</v>
      </c>
      <c r="Z71" s="110">
        <v>0</v>
      </c>
      <c r="AA71" s="111">
        <v>0</v>
      </c>
      <c r="AB71" s="112">
        <v>0</v>
      </c>
      <c r="AC71" s="110">
        <v>0</v>
      </c>
      <c r="AD71" s="111">
        <v>0</v>
      </c>
      <c r="AE71" s="61">
        <v>0</v>
      </c>
      <c r="AF71" s="102">
        <f t="shared" si="136"/>
        <v>222290</v>
      </c>
      <c r="AG71" s="103">
        <v>184011</v>
      </c>
      <c r="AH71" s="104">
        <v>38279</v>
      </c>
      <c r="AI71" s="102">
        <f t="shared" si="137"/>
        <v>1844001</v>
      </c>
      <c r="AJ71" s="103">
        <v>1728024</v>
      </c>
      <c r="AK71" s="104">
        <v>115977</v>
      </c>
      <c r="AL71" s="102">
        <f t="shared" si="140"/>
        <v>103126</v>
      </c>
      <c r="AM71" s="103">
        <v>76530</v>
      </c>
      <c r="AN71" s="109">
        <v>26596</v>
      </c>
      <c r="AO71" s="79"/>
      <c r="AP71" s="79"/>
      <c r="AQ71" s="113"/>
      <c r="AR71" s="113"/>
      <c r="AS71" s="79"/>
      <c r="AT71" s="79"/>
      <c r="AU71" s="113"/>
      <c r="AV71" s="113"/>
      <c r="AW71" s="79"/>
      <c r="AX71" s="79"/>
      <c r="AY71" s="79"/>
      <c r="BT71" s="15"/>
      <c r="BU71" s="15"/>
      <c r="BV71" s="15"/>
      <c r="BW71" s="15"/>
      <c r="BX71" s="15"/>
      <c r="BY71" s="8"/>
      <c r="BZ71" s="8"/>
      <c r="CA71" s="8"/>
      <c r="CB71" s="8"/>
      <c r="CC71" s="15"/>
      <c r="CD71" s="15"/>
      <c r="CE71" s="15"/>
      <c r="CF71" s="15"/>
      <c r="CG71" s="15"/>
      <c r="CH71" s="15"/>
      <c r="CI71" s="15"/>
      <c r="CJ71" s="15"/>
      <c r="CK71" s="15"/>
      <c r="CL71" s="15"/>
      <c r="CM71" s="15"/>
      <c r="CN71" s="15"/>
      <c r="CO71" s="15"/>
      <c r="CP71" s="15"/>
      <c r="CQ71" s="15"/>
      <c r="CR71" s="15"/>
      <c r="CS71" s="15"/>
      <c r="CT71" s="15"/>
      <c r="CU71" s="15"/>
      <c r="CV71" s="15"/>
      <c r="CW71" s="15"/>
      <c r="CX71" s="15"/>
      <c r="CY71" s="15"/>
      <c r="CZ71" s="15"/>
      <c r="DA71" s="15"/>
      <c r="DB71" s="15"/>
      <c r="DC71" s="15"/>
      <c r="DD71" s="15"/>
      <c r="DE71" s="15"/>
      <c r="DF71" s="15"/>
      <c r="DG71" s="15"/>
      <c r="DH71" s="15"/>
      <c r="DI71" s="15"/>
      <c r="DJ71" s="15"/>
      <c r="DK71" s="15"/>
      <c r="DL71" s="15"/>
      <c r="DM71" s="15"/>
      <c r="DN71" s="15"/>
      <c r="DO71" s="15"/>
      <c r="DP71" s="15"/>
    </row>
    <row r="72" spans="1:120" s="20" customFormat="1" x14ac:dyDescent="0.25">
      <c r="A72" s="17">
        <v>2021</v>
      </c>
      <c r="B72" s="80" t="s">
        <v>20</v>
      </c>
      <c r="C72" s="25">
        <f t="shared" si="127"/>
        <v>3816242</v>
      </c>
      <c r="D72" s="26">
        <f t="shared" si="141"/>
        <v>3631466</v>
      </c>
      <c r="E72" s="27">
        <f>H72+99</f>
        <v>184776</v>
      </c>
      <c r="F72" s="28">
        <f t="shared" si="130"/>
        <v>3816143</v>
      </c>
      <c r="G72" s="85">
        <v>3631466</v>
      </c>
      <c r="H72" s="86">
        <v>184677</v>
      </c>
      <c r="I72" s="31">
        <f>J72+K72</f>
        <v>1465583</v>
      </c>
      <c r="J72" s="114">
        <v>1369718</v>
      </c>
      <c r="K72" s="115">
        <v>95865</v>
      </c>
      <c r="L72" s="32">
        <f t="shared" si="131"/>
        <v>0.38403827639861415</v>
      </c>
      <c r="M72" s="87">
        <f t="shared" si="131"/>
        <v>0.37718045549648543</v>
      </c>
      <c r="N72" s="88">
        <f t="shared" si="131"/>
        <v>0.51881737888037405</v>
      </c>
      <c r="O72" s="31">
        <f>P72+Q72</f>
        <v>556142</v>
      </c>
      <c r="P72" s="114">
        <v>486844</v>
      </c>
      <c r="Q72" s="115">
        <v>69298</v>
      </c>
      <c r="R72" s="32">
        <f t="shared" si="132"/>
        <v>0.37946810245479101</v>
      </c>
      <c r="S72" s="87">
        <f t="shared" si="132"/>
        <v>0.35543374621637447</v>
      </c>
      <c r="T72" s="88">
        <f t="shared" si="132"/>
        <v>0.72287070359359518</v>
      </c>
      <c r="U72" s="28">
        <f t="shared" si="133"/>
        <v>3592715</v>
      </c>
      <c r="V72" s="85">
        <f t="shared" si="134"/>
        <v>3447292</v>
      </c>
      <c r="W72" s="89">
        <f t="shared" si="135"/>
        <v>145423</v>
      </c>
      <c r="X72" s="144" t="s">
        <v>43</v>
      </c>
      <c r="Y72" s="142" t="s">
        <v>43</v>
      </c>
      <c r="Z72" s="36">
        <v>0</v>
      </c>
      <c r="AA72" s="90">
        <v>0</v>
      </c>
      <c r="AB72" s="91">
        <v>0</v>
      </c>
      <c r="AC72" s="36">
        <v>0</v>
      </c>
      <c r="AD72" s="90">
        <v>0</v>
      </c>
      <c r="AE72" s="39">
        <v>0</v>
      </c>
      <c r="AF72" s="28">
        <f t="shared" si="136"/>
        <v>223428</v>
      </c>
      <c r="AG72" s="85">
        <v>184174</v>
      </c>
      <c r="AH72" s="86">
        <v>39254</v>
      </c>
      <c r="AI72" s="28">
        <f t="shared" si="137"/>
        <v>1846427</v>
      </c>
      <c r="AJ72" s="85">
        <v>1730246</v>
      </c>
      <c r="AK72" s="86">
        <v>116181</v>
      </c>
      <c r="AL72" s="28">
        <f>AM72+AN72</f>
        <v>103619</v>
      </c>
      <c r="AM72" s="85">
        <v>76553</v>
      </c>
      <c r="AN72" s="89">
        <v>27066</v>
      </c>
      <c r="AO72" s="79"/>
      <c r="AP72" s="79"/>
      <c r="AQ72" s="113"/>
      <c r="AR72" s="113"/>
      <c r="AS72" s="79"/>
      <c r="AT72" s="79"/>
      <c r="AU72" s="113"/>
      <c r="AV72" s="113"/>
      <c r="AW72" s="79"/>
      <c r="AX72" s="79"/>
      <c r="AY72" s="79"/>
      <c r="AZ72" s="81"/>
      <c r="BA72" s="81"/>
      <c r="BB72" s="81"/>
      <c r="BC72" s="81"/>
      <c r="BD72" s="81"/>
      <c r="BE72" s="81"/>
      <c r="BF72" s="81"/>
      <c r="BG72" s="81"/>
      <c r="BH72" s="81"/>
      <c r="BI72" s="81"/>
      <c r="BJ72" s="81"/>
      <c r="BK72" s="81"/>
      <c r="BL72" s="81"/>
      <c r="BM72" s="81"/>
      <c r="BN72" s="81"/>
      <c r="BO72" s="81"/>
      <c r="BP72" s="81"/>
      <c r="BQ72" s="81"/>
      <c r="BR72" s="81"/>
      <c r="BS72" s="81"/>
      <c r="BT72" s="15"/>
      <c r="BU72" s="15"/>
      <c r="BV72" s="15"/>
      <c r="BW72" s="15"/>
      <c r="BX72" s="15"/>
      <c r="BY72" s="8"/>
      <c r="BZ72" s="8"/>
      <c r="CA72" s="8"/>
      <c r="CB72" s="8"/>
      <c r="CC72" s="15"/>
      <c r="CD72" s="15"/>
      <c r="CE72" s="15"/>
      <c r="CF72" s="15"/>
      <c r="CG72" s="15"/>
      <c r="CH72" s="15"/>
      <c r="CI72" s="15"/>
      <c r="CJ72" s="15"/>
      <c r="CK72" s="15"/>
      <c r="CL72" s="15"/>
      <c r="CM72" s="15"/>
      <c r="CN72" s="15"/>
      <c r="CO72" s="15"/>
      <c r="CP72" s="15"/>
      <c r="CQ72" s="15"/>
      <c r="CR72" s="15"/>
      <c r="CS72" s="15"/>
      <c r="CT72" s="15"/>
      <c r="CU72" s="15"/>
      <c r="CV72" s="15"/>
      <c r="CW72" s="15"/>
      <c r="CX72" s="15"/>
      <c r="CY72" s="15"/>
      <c r="CZ72" s="15"/>
      <c r="DA72" s="15"/>
      <c r="DB72" s="15"/>
      <c r="DC72" s="15"/>
      <c r="DD72" s="15"/>
      <c r="DE72" s="15"/>
      <c r="DF72" s="15"/>
      <c r="DG72" s="15"/>
      <c r="DH72" s="15"/>
      <c r="DI72" s="15"/>
      <c r="DJ72" s="15"/>
      <c r="DK72" s="15"/>
      <c r="DL72" s="15"/>
      <c r="DM72" s="15"/>
      <c r="DN72" s="15"/>
      <c r="DO72" s="15"/>
      <c r="DP72" s="15"/>
    </row>
    <row r="73" spans="1:120" s="20" customFormat="1" x14ac:dyDescent="0.25">
      <c r="A73" s="82"/>
      <c r="B73" s="80" t="s">
        <v>21</v>
      </c>
      <c r="C73" s="92">
        <f t="shared" si="127"/>
        <v>3819600</v>
      </c>
      <c r="D73" s="93">
        <f t="shared" si="141"/>
        <v>3634869</v>
      </c>
      <c r="E73" s="94">
        <f>H73+99</f>
        <v>184731</v>
      </c>
      <c r="F73" s="95">
        <f t="shared" si="130"/>
        <v>3819501</v>
      </c>
      <c r="G73" s="85">
        <v>3634869</v>
      </c>
      <c r="H73" s="86">
        <v>184632</v>
      </c>
      <c r="I73" s="31">
        <f t="shared" ref="I73:I83" si="144">J73+K73</f>
        <v>1474860</v>
      </c>
      <c r="J73" s="114">
        <v>1378844</v>
      </c>
      <c r="K73" s="115">
        <v>96016</v>
      </c>
      <c r="L73" s="97">
        <f t="shared" si="131"/>
        <v>0.38612943763744895</v>
      </c>
      <c r="M73" s="87">
        <f t="shared" si="131"/>
        <v>0.3793380174086054</v>
      </c>
      <c r="N73" s="88">
        <f t="shared" si="131"/>
        <v>0.51976116623631119</v>
      </c>
      <c r="O73" s="31">
        <f t="shared" ref="O73:O83" si="145">P73+Q73</f>
        <v>562340</v>
      </c>
      <c r="P73" s="114">
        <v>492581</v>
      </c>
      <c r="Q73" s="115">
        <v>69759</v>
      </c>
      <c r="R73" s="97">
        <f t="shared" si="132"/>
        <v>0.38128364726143499</v>
      </c>
      <c r="S73" s="87">
        <f t="shared" si="132"/>
        <v>0.35724200852308163</v>
      </c>
      <c r="T73" s="88">
        <f t="shared" si="132"/>
        <v>0.72653516080653224</v>
      </c>
      <c r="U73" s="95">
        <f t="shared" si="133"/>
        <v>3596188</v>
      </c>
      <c r="V73" s="85">
        <f t="shared" si="134"/>
        <v>3450349</v>
      </c>
      <c r="W73" s="89">
        <f t="shared" si="135"/>
        <v>145839</v>
      </c>
      <c r="X73" s="144" t="s">
        <v>43</v>
      </c>
      <c r="Y73" s="86" t="s">
        <v>43</v>
      </c>
      <c r="Z73" s="98">
        <v>0</v>
      </c>
      <c r="AA73" s="90">
        <v>0</v>
      </c>
      <c r="AB73" s="91">
        <v>0</v>
      </c>
      <c r="AC73" s="98">
        <v>0</v>
      </c>
      <c r="AD73" s="90">
        <v>0</v>
      </c>
      <c r="AE73" s="39">
        <v>0</v>
      </c>
      <c r="AF73" s="95">
        <f t="shared" si="136"/>
        <v>223313</v>
      </c>
      <c r="AG73" s="85">
        <v>184520</v>
      </c>
      <c r="AH73" s="86">
        <v>38793</v>
      </c>
      <c r="AI73" s="28">
        <f t="shared" si="137"/>
        <v>1848190</v>
      </c>
      <c r="AJ73" s="85">
        <v>1731897</v>
      </c>
      <c r="AK73" s="86">
        <v>116293</v>
      </c>
      <c r="AL73" s="28">
        <f t="shared" ref="AL73:AL83" si="146">AM73+AN73</f>
        <v>103455</v>
      </c>
      <c r="AM73" s="85">
        <v>76717</v>
      </c>
      <c r="AN73" s="89">
        <v>26738</v>
      </c>
      <c r="AO73" s="79"/>
      <c r="AP73" s="79"/>
      <c r="AQ73" s="113"/>
      <c r="AR73" s="113"/>
      <c r="AS73" s="79"/>
      <c r="AT73" s="79"/>
      <c r="AU73" s="113"/>
      <c r="AV73" s="113"/>
      <c r="AW73" s="79"/>
      <c r="AX73" s="79"/>
      <c r="AY73" s="79"/>
      <c r="AZ73" s="81"/>
      <c r="BA73" s="81"/>
      <c r="BB73" s="81"/>
      <c r="BC73" s="81"/>
      <c r="BD73" s="81"/>
      <c r="BE73" s="81"/>
      <c r="BF73" s="81"/>
      <c r="BG73" s="81"/>
      <c r="BH73" s="81"/>
      <c r="BI73" s="81"/>
      <c r="BJ73" s="81"/>
      <c r="BK73" s="81"/>
      <c r="BL73" s="81"/>
      <c r="BM73" s="81"/>
      <c r="BN73" s="81"/>
      <c r="BO73" s="81"/>
      <c r="BP73" s="81"/>
      <c r="BQ73" s="81"/>
      <c r="BR73" s="81"/>
      <c r="BS73" s="81"/>
      <c r="BT73" s="15"/>
      <c r="BU73" s="15"/>
      <c r="BV73" s="15"/>
      <c r="BW73" s="15"/>
      <c r="BX73" s="15"/>
      <c r="BY73" s="8"/>
      <c r="BZ73" s="8"/>
      <c r="CA73" s="8"/>
      <c r="CB73" s="8"/>
      <c r="CC73" s="15"/>
      <c r="CD73" s="15"/>
      <c r="CE73" s="15"/>
      <c r="CF73" s="15"/>
      <c r="CG73" s="15"/>
      <c r="CH73" s="15"/>
      <c r="CI73" s="15"/>
      <c r="CJ73" s="15"/>
      <c r="CK73" s="15"/>
      <c r="CL73" s="15"/>
      <c r="CM73" s="15"/>
      <c r="CN73" s="15"/>
      <c r="CO73" s="15"/>
      <c r="CP73" s="15"/>
      <c r="CQ73" s="15"/>
      <c r="CR73" s="15"/>
      <c r="CS73" s="15"/>
      <c r="CT73" s="15"/>
      <c r="CU73" s="15"/>
      <c r="CV73" s="15"/>
      <c r="CW73" s="15"/>
      <c r="CX73" s="15"/>
      <c r="CY73" s="15"/>
      <c r="CZ73" s="15"/>
      <c r="DA73" s="15"/>
      <c r="DB73" s="15"/>
      <c r="DC73" s="15"/>
      <c r="DD73" s="15"/>
      <c r="DE73" s="15"/>
      <c r="DF73" s="15"/>
      <c r="DG73" s="15"/>
      <c r="DH73" s="15"/>
      <c r="DI73" s="15"/>
      <c r="DJ73" s="15"/>
      <c r="DK73" s="15"/>
      <c r="DL73" s="15"/>
      <c r="DM73" s="15"/>
      <c r="DN73" s="15"/>
      <c r="DO73" s="15"/>
      <c r="DP73" s="15"/>
    </row>
    <row r="74" spans="1:120" s="20" customFormat="1" x14ac:dyDescent="0.25">
      <c r="A74" s="82"/>
      <c r="B74" s="80" t="s">
        <v>22</v>
      </c>
      <c r="C74" s="92">
        <f t="shared" si="127"/>
        <v>3828229</v>
      </c>
      <c r="D74" s="93">
        <f t="shared" si="141"/>
        <v>3643876</v>
      </c>
      <c r="E74" s="94">
        <f>H74+99</f>
        <v>184353</v>
      </c>
      <c r="F74" s="95">
        <f t="shared" si="130"/>
        <v>3828130</v>
      </c>
      <c r="G74" s="85">
        <v>3643876</v>
      </c>
      <c r="H74" s="86">
        <v>184254</v>
      </c>
      <c r="I74" s="31">
        <f t="shared" si="144"/>
        <v>1484055</v>
      </c>
      <c r="J74" s="114">
        <v>1388186</v>
      </c>
      <c r="K74" s="115">
        <v>95869</v>
      </c>
      <c r="L74" s="97">
        <f t="shared" si="131"/>
        <v>0.38766097848378456</v>
      </c>
      <c r="M74" s="87">
        <f t="shared" si="131"/>
        <v>0.38096411623227572</v>
      </c>
      <c r="N74" s="88">
        <f t="shared" si="131"/>
        <v>0.52002950860577257</v>
      </c>
      <c r="O74" s="31">
        <f t="shared" si="145"/>
        <v>565910</v>
      </c>
      <c r="P74" s="114">
        <v>495876</v>
      </c>
      <c r="Q74" s="115">
        <v>70034</v>
      </c>
      <c r="R74" s="97">
        <f t="shared" si="132"/>
        <v>0.38132683761720421</v>
      </c>
      <c r="S74" s="87">
        <f t="shared" si="132"/>
        <v>0.35721149759470272</v>
      </c>
      <c r="T74" s="88">
        <f t="shared" si="132"/>
        <v>0.73051768559179719</v>
      </c>
      <c r="U74" s="95">
        <f t="shared" si="133"/>
        <v>3604891</v>
      </c>
      <c r="V74" s="85">
        <f t="shared" si="134"/>
        <v>3458967</v>
      </c>
      <c r="W74" s="89">
        <f t="shared" si="135"/>
        <v>145924</v>
      </c>
      <c r="X74" s="144" t="s">
        <v>43</v>
      </c>
      <c r="Y74" s="86" t="s">
        <v>43</v>
      </c>
      <c r="Z74" s="98">
        <v>0</v>
      </c>
      <c r="AA74" s="90">
        <v>0</v>
      </c>
      <c r="AB74" s="91">
        <v>0</v>
      </c>
      <c r="AC74" s="98">
        <v>0</v>
      </c>
      <c r="AD74" s="90">
        <v>0</v>
      </c>
      <c r="AE74" s="39">
        <v>0</v>
      </c>
      <c r="AF74" s="95">
        <f t="shared" si="136"/>
        <v>223239</v>
      </c>
      <c r="AG74" s="85">
        <v>184909</v>
      </c>
      <c r="AH74" s="86">
        <v>38330</v>
      </c>
      <c r="AI74" s="28">
        <f t="shared" si="137"/>
        <v>1850350</v>
      </c>
      <c r="AJ74" s="85">
        <v>1734426</v>
      </c>
      <c r="AK74" s="86">
        <v>115924</v>
      </c>
      <c r="AL74" s="28">
        <f t="shared" si="146"/>
        <v>103346</v>
      </c>
      <c r="AM74" s="85">
        <v>76815</v>
      </c>
      <c r="AN74" s="89">
        <v>26531</v>
      </c>
      <c r="AO74" s="79"/>
      <c r="AP74" s="79"/>
      <c r="AQ74" s="113"/>
      <c r="AR74" s="113"/>
      <c r="AS74" s="79"/>
      <c r="AT74" s="79"/>
      <c r="AU74" s="113"/>
      <c r="AV74" s="113"/>
      <c r="AW74" s="79"/>
      <c r="AX74" s="79"/>
      <c r="AY74" s="79"/>
      <c r="AZ74" s="81"/>
      <c r="BA74" s="81"/>
      <c r="BB74" s="81"/>
      <c r="BC74" s="81"/>
      <c r="BD74" s="81"/>
      <c r="BE74" s="81"/>
      <c r="BF74" s="81"/>
      <c r="BG74" s="81"/>
      <c r="BH74" s="81"/>
      <c r="BI74" s="81"/>
      <c r="BJ74" s="81"/>
      <c r="BK74" s="81"/>
      <c r="BL74" s="81"/>
      <c r="BM74" s="81"/>
      <c r="BN74" s="81"/>
      <c r="BO74" s="81"/>
      <c r="BP74" s="81"/>
      <c r="BQ74" s="81"/>
      <c r="BR74" s="81"/>
      <c r="BS74" s="81"/>
      <c r="BT74" s="15"/>
      <c r="BU74" s="15"/>
      <c r="BV74" s="15"/>
      <c r="BW74" s="15"/>
      <c r="BX74" s="15"/>
      <c r="BY74" s="8"/>
      <c r="BZ74" s="8"/>
      <c r="CA74" s="8"/>
      <c r="CB74" s="8"/>
      <c r="CC74" s="15"/>
      <c r="CD74" s="15"/>
      <c r="CE74" s="15"/>
      <c r="CF74" s="15"/>
      <c r="CG74" s="15"/>
      <c r="CH74" s="15"/>
      <c r="CI74" s="15"/>
      <c r="CJ74" s="15"/>
      <c r="CK74" s="15"/>
      <c r="CL74" s="15"/>
      <c r="CM74" s="15"/>
      <c r="CN74" s="15"/>
      <c r="CO74" s="15"/>
      <c r="CP74" s="15"/>
      <c r="CQ74" s="15"/>
      <c r="CR74" s="15"/>
      <c r="CS74" s="15"/>
      <c r="CT74" s="15"/>
      <c r="CU74" s="15"/>
      <c r="CV74" s="15"/>
      <c r="CW74" s="15"/>
      <c r="CX74" s="15"/>
      <c r="CY74" s="15"/>
      <c r="CZ74" s="15"/>
      <c r="DA74" s="15"/>
      <c r="DB74" s="15"/>
      <c r="DC74" s="15"/>
      <c r="DD74" s="15"/>
      <c r="DE74" s="15"/>
      <c r="DF74" s="15"/>
      <c r="DG74" s="15"/>
      <c r="DH74" s="15"/>
      <c r="DI74" s="15"/>
      <c r="DJ74" s="15"/>
      <c r="DK74" s="15"/>
      <c r="DL74" s="15"/>
      <c r="DM74" s="15"/>
      <c r="DN74" s="15"/>
      <c r="DO74" s="15"/>
      <c r="DP74" s="15"/>
    </row>
    <row r="75" spans="1:120" s="20" customFormat="1" x14ac:dyDescent="0.25">
      <c r="A75" s="82"/>
      <c r="B75" s="80" t="s">
        <v>23</v>
      </c>
      <c r="C75" s="92">
        <f t="shared" si="127"/>
        <v>3814745</v>
      </c>
      <c r="D75" s="93">
        <f t="shared" si="141"/>
        <v>3632924</v>
      </c>
      <c r="E75" s="94">
        <f>H75+100</f>
        <v>181821</v>
      </c>
      <c r="F75" s="95">
        <f t="shared" si="130"/>
        <v>3814645</v>
      </c>
      <c r="G75" s="85">
        <v>3632924</v>
      </c>
      <c r="H75" s="86">
        <v>181721</v>
      </c>
      <c r="I75" s="31">
        <f t="shared" si="144"/>
        <v>1480999</v>
      </c>
      <c r="J75" s="114">
        <v>1385637</v>
      </c>
      <c r="K75" s="115">
        <v>95362</v>
      </c>
      <c r="L75" s="97">
        <f t="shared" si="131"/>
        <v>0.3882301438235059</v>
      </c>
      <c r="M75" s="87">
        <f t="shared" si="131"/>
        <v>0.38141095161913652</v>
      </c>
      <c r="N75" s="88">
        <f t="shared" si="131"/>
        <v>0.52448287051550702</v>
      </c>
      <c r="O75" s="96">
        <f t="shared" si="145"/>
        <v>566913</v>
      </c>
      <c r="P75" s="114">
        <v>496939</v>
      </c>
      <c r="Q75" s="115">
        <v>69974</v>
      </c>
      <c r="R75" s="97">
        <f t="shared" si="132"/>
        <v>0.38279094043952766</v>
      </c>
      <c r="S75" s="87">
        <f t="shared" si="132"/>
        <v>0.3586357754592292</v>
      </c>
      <c r="T75" s="88">
        <f t="shared" si="132"/>
        <v>0.73377236215683395</v>
      </c>
      <c r="U75" s="95">
        <f t="shared" si="133"/>
        <v>3594847</v>
      </c>
      <c r="V75" s="85">
        <f t="shared" si="134"/>
        <v>3448822</v>
      </c>
      <c r="W75" s="89">
        <f t="shared" si="135"/>
        <v>146025</v>
      </c>
      <c r="X75" s="144" t="s">
        <v>43</v>
      </c>
      <c r="Y75" s="86" t="s">
        <v>43</v>
      </c>
      <c r="Z75" s="98">
        <v>0</v>
      </c>
      <c r="AA75" s="90">
        <v>0</v>
      </c>
      <c r="AB75" s="91">
        <v>0</v>
      </c>
      <c r="AC75" s="98">
        <v>0</v>
      </c>
      <c r="AD75" s="90">
        <v>0</v>
      </c>
      <c r="AE75" s="39">
        <v>0</v>
      </c>
      <c r="AF75" s="95">
        <f t="shared" si="136"/>
        <v>219798</v>
      </c>
      <c r="AG75" s="85">
        <v>184102</v>
      </c>
      <c r="AH75" s="86">
        <v>35696</v>
      </c>
      <c r="AI75" s="95">
        <f t="shared" si="137"/>
        <v>1848235</v>
      </c>
      <c r="AJ75" s="85">
        <v>1734474</v>
      </c>
      <c r="AK75" s="86">
        <v>113761</v>
      </c>
      <c r="AL75" s="95">
        <f t="shared" si="146"/>
        <v>101212</v>
      </c>
      <c r="AM75" s="85">
        <v>76584</v>
      </c>
      <c r="AN75" s="89">
        <v>24628</v>
      </c>
      <c r="AO75" s="79"/>
      <c r="AP75" s="79"/>
      <c r="AQ75" s="113"/>
      <c r="AR75" s="113"/>
      <c r="AS75" s="79"/>
      <c r="AT75" s="79"/>
      <c r="AU75" s="113"/>
      <c r="AV75" s="113"/>
      <c r="AW75" s="79"/>
      <c r="AX75" s="79"/>
      <c r="AY75" s="79"/>
      <c r="AZ75" s="81"/>
      <c r="BA75" s="81"/>
      <c r="BB75" s="81"/>
      <c r="BC75" s="81"/>
      <c r="BD75" s="81"/>
      <c r="BE75" s="81"/>
      <c r="BF75" s="81"/>
      <c r="BG75" s="81"/>
      <c r="BH75" s="81"/>
      <c r="BI75" s="81"/>
      <c r="BJ75" s="81"/>
      <c r="BK75" s="81"/>
      <c r="BL75" s="81"/>
      <c r="BM75" s="81"/>
      <c r="BN75" s="81"/>
      <c r="BO75" s="81"/>
      <c r="BP75" s="81"/>
      <c r="BQ75" s="81"/>
      <c r="BR75" s="81"/>
      <c r="BS75" s="81"/>
      <c r="BT75" s="15"/>
      <c r="BU75" s="15"/>
      <c r="BV75" s="15"/>
      <c r="BW75" s="15"/>
      <c r="BX75" s="15"/>
      <c r="BY75" s="8"/>
      <c r="BZ75" s="8"/>
      <c r="CA75" s="8"/>
      <c r="CB75" s="8"/>
      <c r="CC75" s="15"/>
      <c r="CD75" s="15"/>
      <c r="CE75" s="15"/>
      <c r="CF75" s="15"/>
      <c r="CG75" s="15"/>
      <c r="CH75" s="15"/>
      <c r="CI75" s="15"/>
      <c r="CJ75" s="15"/>
      <c r="CK75" s="15"/>
      <c r="CL75" s="15"/>
      <c r="CM75" s="15"/>
      <c r="CN75" s="15"/>
      <c r="CO75" s="15"/>
      <c r="CP75" s="15"/>
      <c r="CQ75" s="15"/>
      <c r="CR75" s="15"/>
      <c r="CS75" s="15"/>
      <c r="CT75" s="15"/>
      <c r="CU75" s="15"/>
      <c r="CV75" s="15"/>
      <c r="CW75" s="15"/>
      <c r="CX75" s="15"/>
      <c r="CY75" s="15"/>
      <c r="CZ75" s="15"/>
      <c r="DA75" s="15"/>
      <c r="DB75" s="15"/>
      <c r="DC75" s="15"/>
      <c r="DD75" s="15"/>
      <c r="DE75" s="15"/>
      <c r="DF75" s="15"/>
      <c r="DG75" s="15"/>
      <c r="DH75" s="15"/>
      <c r="DI75" s="15"/>
      <c r="DJ75" s="15"/>
      <c r="DK75" s="15"/>
      <c r="DL75" s="15"/>
      <c r="DM75" s="15"/>
      <c r="DN75" s="15"/>
      <c r="DO75" s="15"/>
      <c r="DP75" s="15"/>
    </row>
    <row r="76" spans="1:120" s="20" customFormat="1" x14ac:dyDescent="0.25">
      <c r="A76" s="82"/>
      <c r="B76" s="80" t="s">
        <v>24</v>
      </c>
      <c r="C76" s="92">
        <f t="shared" si="127"/>
        <v>3813525</v>
      </c>
      <c r="D76" s="93">
        <f t="shared" si="141"/>
        <v>3631353</v>
      </c>
      <c r="E76" s="94">
        <f t="shared" ref="E76:E77" si="147">H76+100</f>
        <v>182172</v>
      </c>
      <c r="F76" s="95">
        <f t="shared" si="130"/>
        <v>3813425</v>
      </c>
      <c r="G76" s="85">
        <v>3631353</v>
      </c>
      <c r="H76" s="86">
        <v>182072</v>
      </c>
      <c r="I76" s="31">
        <f t="shared" si="144"/>
        <v>1486401</v>
      </c>
      <c r="J76" s="114">
        <v>1390833</v>
      </c>
      <c r="K76" s="115">
        <v>95568</v>
      </c>
      <c r="L76" s="97">
        <f t="shared" ref="L76:N91" si="148">I76/C76</f>
        <v>0.3897708812712648</v>
      </c>
      <c r="M76" s="87">
        <f t="shared" si="148"/>
        <v>0.3830068296857948</v>
      </c>
      <c r="N76" s="88">
        <f t="shared" si="148"/>
        <v>0.52460312232395756</v>
      </c>
      <c r="O76" s="96">
        <f t="shared" si="145"/>
        <v>570521</v>
      </c>
      <c r="P76" s="114">
        <v>500196</v>
      </c>
      <c r="Q76" s="115">
        <v>70325</v>
      </c>
      <c r="R76" s="97">
        <f t="shared" ref="R76:T91" si="149">O76/I76</f>
        <v>0.38382710991179364</v>
      </c>
      <c r="S76" s="87">
        <f t="shared" si="149"/>
        <v>0.35963771351413149</v>
      </c>
      <c r="T76" s="88">
        <f t="shared" si="149"/>
        <v>0.73586346894357946</v>
      </c>
      <c r="U76" s="95">
        <f t="shared" si="133"/>
        <v>3590493</v>
      </c>
      <c r="V76" s="85">
        <f t="shared" si="134"/>
        <v>3444207</v>
      </c>
      <c r="W76" s="89">
        <f t="shared" si="135"/>
        <v>146286</v>
      </c>
      <c r="X76" s="144" t="s">
        <v>43</v>
      </c>
      <c r="Y76" s="86" t="s">
        <v>43</v>
      </c>
      <c r="Z76" s="98">
        <v>0</v>
      </c>
      <c r="AA76" s="90">
        <v>0</v>
      </c>
      <c r="AB76" s="91">
        <v>0</v>
      </c>
      <c r="AC76" s="98">
        <v>0</v>
      </c>
      <c r="AD76" s="90">
        <v>0</v>
      </c>
      <c r="AE76" s="39">
        <v>0</v>
      </c>
      <c r="AF76" s="95">
        <f t="shared" si="136"/>
        <v>222932</v>
      </c>
      <c r="AG76" s="85">
        <v>187146</v>
      </c>
      <c r="AH76" s="86">
        <v>35786</v>
      </c>
      <c r="AI76" s="95">
        <f t="shared" si="137"/>
        <v>1850864</v>
      </c>
      <c r="AJ76" s="85">
        <v>1736957</v>
      </c>
      <c r="AK76" s="86">
        <v>113907</v>
      </c>
      <c r="AL76" s="95">
        <f t="shared" si="146"/>
        <v>102188</v>
      </c>
      <c r="AM76" s="85">
        <v>77459</v>
      </c>
      <c r="AN76" s="89">
        <v>24729</v>
      </c>
      <c r="AO76" s="79"/>
      <c r="AP76" s="79"/>
      <c r="AQ76" s="113"/>
      <c r="AR76" s="113"/>
      <c r="AS76" s="79"/>
      <c r="AT76" s="79"/>
      <c r="AU76" s="113"/>
      <c r="AV76" s="113"/>
      <c r="AW76" s="79"/>
      <c r="AX76" s="79"/>
      <c r="AY76" s="79"/>
      <c r="AZ76" s="81"/>
      <c r="BA76" s="81"/>
      <c r="BB76" s="81"/>
      <c r="BC76" s="81"/>
      <c r="BD76" s="81"/>
      <c r="BE76" s="81"/>
      <c r="BF76" s="81"/>
      <c r="BG76" s="81"/>
      <c r="BH76" s="81"/>
      <c r="BI76" s="81"/>
      <c r="BJ76" s="81"/>
      <c r="BK76" s="81"/>
      <c r="BL76" s="81"/>
      <c r="BM76" s="81"/>
      <c r="BN76" s="81"/>
      <c r="BO76" s="81"/>
      <c r="BP76" s="81"/>
      <c r="BQ76" s="81"/>
      <c r="BR76" s="81"/>
      <c r="BS76" s="81"/>
      <c r="BT76" s="15"/>
      <c r="BU76" s="15"/>
      <c r="BV76" s="15"/>
      <c r="BW76" s="15"/>
      <c r="BX76" s="15"/>
      <c r="BY76" s="8"/>
      <c r="BZ76" s="8"/>
      <c r="CA76" s="8"/>
      <c r="CB76" s="8"/>
      <c r="CC76" s="15"/>
      <c r="CD76" s="15"/>
      <c r="CE76" s="15"/>
      <c r="CF76" s="15"/>
      <c r="CG76" s="15"/>
      <c r="CH76" s="15"/>
      <c r="CI76" s="15"/>
      <c r="CJ76" s="15"/>
      <c r="CK76" s="15"/>
      <c r="CL76" s="15"/>
      <c r="CM76" s="15"/>
      <c r="CN76" s="15"/>
      <c r="CO76" s="15"/>
      <c r="CP76" s="15"/>
      <c r="CQ76" s="15"/>
      <c r="CR76" s="15"/>
      <c r="CS76" s="15"/>
      <c r="CT76" s="15"/>
      <c r="CU76" s="15"/>
      <c r="CV76" s="15"/>
      <c r="CW76" s="15"/>
      <c r="CX76" s="15"/>
      <c r="CY76" s="15"/>
      <c r="CZ76" s="15"/>
      <c r="DA76" s="15"/>
      <c r="DB76" s="15"/>
      <c r="DC76" s="15"/>
      <c r="DD76" s="15"/>
      <c r="DE76" s="15"/>
      <c r="DF76" s="15"/>
      <c r="DG76" s="15"/>
      <c r="DH76" s="15"/>
      <c r="DI76" s="15"/>
      <c r="DJ76" s="15"/>
      <c r="DK76" s="15"/>
      <c r="DL76" s="15"/>
      <c r="DM76" s="15"/>
      <c r="DN76" s="15"/>
      <c r="DO76" s="15"/>
      <c r="DP76" s="15"/>
    </row>
    <row r="77" spans="1:120" s="20" customFormat="1" x14ac:dyDescent="0.25">
      <c r="A77" s="82"/>
      <c r="B77" s="80" t="s">
        <v>25</v>
      </c>
      <c r="C77" s="92">
        <f t="shared" si="127"/>
        <v>3816786</v>
      </c>
      <c r="D77" s="93">
        <f t="shared" si="141"/>
        <v>3634143</v>
      </c>
      <c r="E77" s="94">
        <f t="shared" si="147"/>
        <v>182643</v>
      </c>
      <c r="F77" s="95">
        <f t="shared" si="130"/>
        <v>3816686</v>
      </c>
      <c r="G77" s="85">
        <v>3634143</v>
      </c>
      <c r="H77" s="86">
        <v>182543</v>
      </c>
      <c r="I77" s="31">
        <f t="shared" si="144"/>
        <v>1493741</v>
      </c>
      <c r="J77" s="114">
        <v>1397815</v>
      </c>
      <c r="K77" s="115">
        <v>95926</v>
      </c>
      <c r="L77" s="97">
        <f t="shared" si="148"/>
        <v>0.39136095133444737</v>
      </c>
      <c r="M77" s="87">
        <f t="shared" si="148"/>
        <v>0.38463401137489639</v>
      </c>
      <c r="N77" s="88">
        <f t="shared" si="148"/>
        <v>0.52521038309708012</v>
      </c>
      <c r="O77" s="96">
        <f t="shared" si="145"/>
        <v>574911</v>
      </c>
      <c r="P77" s="114">
        <v>504122</v>
      </c>
      <c r="Q77" s="115">
        <v>70789</v>
      </c>
      <c r="R77" s="97">
        <f t="shared" si="149"/>
        <v>0.38487997584587957</v>
      </c>
      <c r="S77" s="87">
        <f t="shared" si="149"/>
        <v>0.3606500144868956</v>
      </c>
      <c r="T77" s="88">
        <f t="shared" si="149"/>
        <v>0.73795425640597956</v>
      </c>
      <c r="U77" s="95">
        <f t="shared" si="133"/>
        <v>3595321</v>
      </c>
      <c r="V77" s="85">
        <f t="shared" si="134"/>
        <v>3448992</v>
      </c>
      <c r="W77" s="89">
        <f t="shared" si="135"/>
        <v>146329</v>
      </c>
      <c r="X77" s="144" t="s">
        <v>43</v>
      </c>
      <c r="Y77" s="86" t="s">
        <v>43</v>
      </c>
      <c r="Z77" s="98">
        <v>0</v>
      </c>
      <c r="AA77" s="90">
        <v>0</v>
      </c>
      <c r="AB77" s="91">
        <v>0</v>
      </c>
      <c r="AC77" s="98">
        <v>0</v>
      </c>
      <c r="AD77" s="90">
        <v>0</v>
      </c>
      <c r="AE77" s="39">
        <v>0</v>
      </c>
      <c r="AF77" s="95">
        <f t="shared" si="136"/>
        <v>221365</v>
      </c>
      <c r="AG77" s="85">
        <v>185151</v>
      </c>
      <c r="AH77" s="86">
        <v>36214</v>
      </c>
      <c r="AI77" s="95">
        <f t="shared" si="137"/>
        <v>1851344</v>
      </c>
      <c r="AJ77" s="85">
        <v>1737204</v>
      </c>
      <c r="AK77" s="86">
        <v>114140</v>
      </c>
      <c r="AL77" s="95">
        <f t="shared" si="146"/>
        <v>102043</v>
      </c>
      <c r="AM77" s="85">
        <v>76996</v>
      </c>
      <c r="AN77" s="89">
        <v>25047</v>
      </c>
      <c r="AO77" s="79"/>
      <c r="AP77" s="79"/>
      <c r="AQ77" s="113"/>
      <c r="AR77" s="113"/>
      <c r="AS77" s="79"/>
      <c r="AT77" s="79"/>
      <c r="AU77" s="113"/>
      <c r="AV77" s="113"/>
      <c r="AW77" s="79"/>
      <c r="AX77" s="79"/>
      <c r="AY77" s="79"/>
      <c r="AZ77" s="81"/>
      <c r="BA77" s="81"/>
      <c r="BB77" s="81"/>
      <c r="BC77" s="81"/>
      <c r="BD77" s="81"/>
      <c r="BE77" s="81"/>
      <c r="BF77" s="81"/>
      <c r="BG77" s="81"/>
      <c r="BH77" s="81"/>
      <c r="BI77" s="81"/>
      <c r="BJ77" s="81"/>
      <c r="BK77" s="81"/>
      <c r="BL77" s="81"/>
      <c r="BM77" s="81"/>
      <c r="BN77" s="81"/>
      <c r="BO77" s="81"/>
      <c r="BP77" s="81"/>
      <c r="BQ77" s="81"/>
      <c r="BR77" s="81"/>
      <c r="BS77" s="81"/>
      <c r="BT77" s="15"/>
      <c r="BU77" s="15"/>
      <c r="BV77" s="15"/>
      <c r="BW77" s="15"/>
      <c r="BX77" s="15"/>
      <c r="BY77" s="8"/>
      <c r="BZ77" s="8"/>
      <c r="CA77" s="8"/>
      <c r="CB77" s="8"/>
      <c r="CC77" s="15"/>
      <c r="CD77" s="15"/>
      <c r="CE77" s="15"/>
      <c r="CF77" s="15"/>
      <c r="CG77" s="15"/>
      <c r="CH77" s="15"/>
      <c r="CI77" s="15"/>
      <c r="CJ77" s="15"/>
      <c r="CK77" s="15"/>
      <c r="CL77" s="15"/>
      <c r="CM77" s="15"/>
      <c r="CN77" s="15"/>
      <c r="CO77" s="15"/>
      <c r="CP77" s="15"/>
      <c r="CQ77" s="15"/>
      <c r="CR77" s="15"/>
      <c r="CS77" s="15"/>
      <c r="CT77" s="15"/>
      <c r="CU77" s="15"/>
      <c r="CV77" s="15"/>
      <c r="CW77" s="15"/>
      <c r="CX77" s="15"/>
      <c r="CY77" s="15"/>
      <c r="CZ77" s="15"/>
      <c r="DA77" s="15"/>
      <c r="DB77" s="15"/>
      <c r="DC77" s="15"/>
      <c r="DD77" s="15"/>
      <c r="DE77" s="15"/>
      <c r="DF77" s="15"/>
      <c r="DG77" s="15"/>
      <c r="DH77" s="15"/>
      <c r="DI77" s="15"/>
      <c r="DJ77" s="15"/>
      <c r="DK77" s="15"/>
      <c r="DL77" s="15"/>
      <c r="DM77" s="15"/>
      <c r="DN77" s="15"/>
      <c r="DO77" s="15"/>
      <c r="DP77" s="15"/>
    </row>
    <row r="78" spans="1:120" s="20" customFormat="1" x14ac:dyDescent="0.25">
      <c r="A78" s="82"/>
      <c r="B78" s="80" t="s">
        <v>26</v>
      </c>
      <c r="C78" s="92">
        <f t="shared" si="127"/>
        <v>3806269</v>
      </c>
      <c r="D78" s="93">
        <f t="shared" si="141"/>
        <v>3623215</v>
      </c>
      <c r="E78" s="94">
        <f>H78+101</f>
        <v>183054</v>
      </c>
      <c r="F78" s="95">
        <f t="shared" si="130"/>
        <v>3806168</v>
      </c>
      <c r="G78" s="85">
        <v>3623215</v>
      </c>
      <c r="H78" s="86">
        <v>182953</v>
      </c>
      <c r="I78" s="31">
        <f t="shared" si="144"/>
        <v>1537973</v>
      </c>
      <c r="J78" s="114">
        <v>1435435</v>
      </c>
      <c r="K78" s="115">
        <v>102538</v>
      </c>
      <c r="L78" s="97">
        <f t="shared" si="148"/>
        <v>0.40406313899516821</v>
      </c>
      <c r="M78" s="87">
        <f t="shared" si="148"/>
        <v>0.39617715205970389</v>
      </c>
      <c r="N78" s="88">
        <f t="shared" si="148"/>
        <v>0.56015164924011496</v>
      </c>
      <c r="O78" s="96">
        <f t="shared" si="145"/>
        <v>611357</v>
      </c>
      <c r="P78" s="114">
        <v>534420</v>
      </c>
      <c r="Q78" s="115">
        <v>76937</v>
      </c>
      <c r="R78" s="97">
        <f t="shared" si="149"/>
        <v>0.39750827875391831</v>
      </c>
      <c r="S78" s="87">
        <f t="shared" si="149"/>
        <v>0.37230525938130254</v>
      </c>
      <c r="T78" s="88">
        <f t="shared" si="149"/>
        <v>0.75032670814722346</v>
      </c>
      <c r="U78" s="95">
        <f t="shared" si="133"/>
        <v>3584042</v>
      </c>
      <c r="V78" s="85">
        <f t="shared" si="134"/>
        <v>3438194</v>
      </c>
      <c r="W78" s="89">
        <f t="shared" si="135"/>
        <v>145848</v>
      </c>
      <c r="X78" s="144" t="s">
        <v>43</v>
      </c>
      <c r="Y78" s="86" t="s">
        <v>43</v>
      </c>
      <c r="Z78" s="98">
        <v>0</v>
      </c>
      <c r="AA78" s="90">
        <v>0</v>
      </c>
      <c r="AB78" s="91">
        <v>0</v>
      </c>
      <c r="AC78" s="98">
        <v>0</v>
      </c>
      <c r="AD78" s="90">
        <v>0</v>
      </c>
      <c r="AE78" s="39">
        <v>0</v>
      </c>
      <c r="AF78" s="95">
        <f t="shared" si="136"/>
        <v>222126</v>
      </c>
      <c r="AG78" s="85">
        <v>185021</v>
      </c>
      <c r="AH78" s="86">
        <v>37105</v>
      </c>
      <c r="AI78" s="95">
        <f t="shared" si="137"/>
        <v>1853397</v>
      </c>
      <c r="AJ78" s="85">
        <v>1739033</v>
      </c>
      <c r="AK78" s="86">
        <v>114364</v>
      </c>
      <c r="AL78" s="95">
        <f t="shared" si="146"/>
        <v>102887</v>
      </c>
      <c r="AM78" s="85">
        <v>77397</v>
      </c>
      <c r="AN78" s="89">
        <v>25490</v>
      </c>
      <c r="AO78" s="79"/>
      <c r="AP78" s="79"/>
      <c r="AQ78" s="113"/>
      <c r="AR78" s="113"/>
      <c r="AS78" s="79"/>
      <c r="AT78" s="79"/>
      <c r="AU78" s="113"/>
      <c r="AV78" s="113"/>
      <c r="AW78" s="79"/>
      <c r="AX78" s="79"/>
      <c r="AY78" s="79"/>
      <c r="AZ78" s="81"/>
      <c r="BA78" s="81"/>
      <c r="BB78" s="81"/>
      <c r="BC78" s="81"/>
      <c r="BD78" s="81"/>
      <c r="BE78" s="81"/>
      <c r="BF78" s="81"/>
      <c r="BG78" s="81"/>
      <c r="BH78" s="81"/>
      <c r="BI78" s="81"/>
      <c r="BJ78" s="81"/>
      <c r="BK78" s="81"/>
      <c r="BL78" s="81"/>
      <c r="BM78" s="81"/>
      <c r="BN78" s="81"/>
      <c r="BO78" s="81"/>
      <c r="BP78" s="81"/>
      <c r="BQ78" s="81"/>
      <c r="BR78" s="81"/>
      <c r="BS78" s="81"/>
      <c r="BT78" s="15"/>
      <c r="BU78" s="15"/>
      <c r="BV78" s="15"/>
      <c r="BW78" s="15"/>
      <c r="BX78" s="15"/>
      <c r="BY78" s="8"/>
      <c r="BZ78" s="8"/>
      <c r="CA78" s="8"/>
      <c r="CB78" s="8"/>
      <c r="CC78" s="15"/>
      <c r="CD78" s="15"/>
      <c r="CE78" s="15"/>
      <c r="CF78" s="15"/>
      <c r="CG78" s="15"/>
      <c r="CH78" s="15"/>
      <c r="CI78" s="15"/>
      <c r="CJ78" s="15"/>
      <c r="CK78" s="15"/>
      <c r="CL78" s="15"/>
      <c r="CM78" s="15"/>
      <c r="CN78" s="15"/>
      <c r="CO78" s="15"/>
      <c r="CP78" s="15"/>
      <c r="CQ78" s="15"/>
      <c r="CR78" s="15"/>
      <c r="CS78" s="15"/>
      <c r="CT78" s="15"/>
      <c r="CU78" s="15"/>
      <c r="CV78" s="15"/>
      <c r="CW78" s="15"/>
      <c r="CX78" s="15"/>
      <c r="CY78" s="15"/>
      <c r="CZ78" s="15"/>
      <c r="DA78" s="15"/>
      <c r="DB78" s="15"/>
      <c r="DC78" s="15"/>
      <c r="DD78" s="15"/>
      <c r="DE78" s="15"/>
      <c r="DF78" s="15"/>
      <c r="DG78" s="15"/>
      <c r="DH78" s="15"/>
      <c r="DI78" s="15"/>
      <c r="DJ78" s="15"/>
      <c r="DK78" s="15"/>
      <c r="DL78" s="15"/>
      <c r="DM78" s="15"/>
      <c r="DN78" s="15"/>
      <c r="DO78" s="15"/>
      <c r="DP78" s="15"/>
    </row>
    <row r="79" spans="1:120" s="20" customFormat="1" x14ac:dyDescent="0.25">
      <c r="A79" s="82"/>
      <c r="B79" s="80" t="s">
        <v>27</v>
      </c>
      <c r="C79" s="92">
        <f t="shared" si="127"/>
        <v>3804626</v>
      </c>
      <c r="D79" s="93">
        <f t="shared" si="141"/>
        <v>3621418</v>
      </c>
      <c r="E79" s="94">
        <f>H79+101</f>
        <v>183208</v>
      </c>
      <c r="F79" s="95">
        <f t="shared" si="130"/>
        <v>3804525</v>
      </c>
      <c r="G79" s="85">
        <v>3621418</v>
      </c>
      <c r="H79" s="86">
        <v>183107</v>
      </c>
      <c r="I79" s="31">
        <f t="shared" si="144"/>
        <v>1542000</v>
      </c>
      <c r="J79" s="114">
        <v>1439119</v>
      </c>
      <c r="K79" s="115">
        <v>102881</v>
      </c>
      <c r="L79" s="97">
        <f t="shared" si="148"/>
        <v>0.40529607903641512</v>
      </c>
      <c r="M79" s="87">
        <f t="shared" si="148"/>
        <v>0.39739102196984716</v>
      </c>
      <c r="N79" s="88">
        <f t="shared" si="148"/>
        <v>0.56155298895244754</v>
      </c>
      <c r="O79" s="96">
        <f t="shared" si="145"/>
        <v>616621</v>
      </c>
      <c r="P79" s="114">
        <v>539240</v>
      </c>
      <c r="Q79" s="115">
        <v>77381</v>
      </c>
      <c r="R79" s="97">
        <f t="shared" si="149"/>
        <v>0.39988391699092091</v>
      </c>
      <c r="S79" s="87">
        <f t="shared" si="149"/>
        <v>0.37470146666120036</v>
      </c>
      <c r="T79" s="88">
        <f t="shared" si="149"/>
        <v>0.75214082289246798</v>
      </c>
      <c r="U79" s="95">
        <f t="shared" si="133"/>
        <v>3582908</v>
      </c>
      <c r="V79" s="85">
        <f t="shared" si="134"/>
        <v>3436643</v>
      </c>
      <c r="W79" s="89">
        <f t="shared" si="135"/>
        <v>146265</v>
      </c>
      <c r="X79" s="144" t="s">
        <v>43</v>
      </c>
      <c r="Y79" s="86" t="s">
        <v>43</v>
      </c>
      <c r="Z79" s="98">
        <v>0</v>
      </c>
      <c r="AA79" s="90">
        <v>0</v>
      </c>
      <c r="AB79" s="91">
        <v>0</v>
      </c>
      <c r="AC79" s="98">
        <v>0</v>
      </c>
      <c r="AD79" s="90">
        <v>0</v>
      </c>
      <c r="AE79" s="39">
        <v>0</v>
      </c>
      <c r="AF79" s="95">
        <f t="shared" si="136"/>
        <v>221617</v>
      </c>
      <c r="AG79" s="85">
        <v>184775</v>
      </c>
      <c r="AH79" s="86">
        <v>36842</v>
      </c>
      <c r="AI79" s="95">
        <f t="shared" si="137"/>
        <v>1855853</v>
      </c>
      <c r="AJ79" s="85">
        <v>1741439</v>
      </c>
      <c r="AK79" s="86">
        <v>114414</v>
      </c>
      <c r="AL79" s="95">
        <f t="shared" si="146"/>
        <v>102742</v>
      </c>
      <c r="AM79" s="85">
        <v>77223</v>
      </c>
      <c r="AN79" s="89">
        <v>25519</v>
      </c>
      <c r="AO79" s="79"/>
      <c r="AP79" s="79"/>
      <c r="AQ79" s="113"/>
      <c r="AR79" s="113"/>
      <c r="AS79" s="79"/>
      <c r="AT79" s="79"/>
      <c r="AU79" s="113"/>
      <c r="AV79" s="113"/>
      <c r="AW79" s="79"/>
      <c r="AX79" s="79"/>
      <c r="AY79" s="79"/>
      <c r="AZ79" s="81"/>
      <c r="BA79" s="81"/>
      <c r="BB79" s="81"/>
      <c r="BC79" s="81"/>
      <c r="BD79" s="81"/>
      <c r="BE79" s="81"/>
      <c r="BF79" s="81"/>
      <c r="BG79" s="81"/>
      <c r="BH79" s="81"/>
      <c r="BI79" s="81"/>
      <c r="BJ79" s="81"/>
      <c r="BK79" s="81"/>
      <c r="BL79" s="81"/>
      <c r="BM79" s="81"/>
      <c r="BN79" s="81"/>
      <c r="BO79" s="81"/>
      <c r="BP79" s="81"/>
      <c r="BQ79" s="81"/>
      <c r="BR79" s="81"/>
      <c r="BS79" s="81"/>
      <c r="BT79" s="15"/>
      <c r="BU79" s="15"/>
      <c r="BV79" s="15"/>
      <c r="BW79" s="15"/>
      <c r="BX79" s="15"/>
      <c r="BY79" s="8"/>
      <c r="BZ79" s="8"/>
      <c r="CA79" s="8"/>
      <c r="CB79" s="8"/>
      <c r="CC79" s="15"/>
      <c r="CD79" s="15"/>
      <c r="CE79" s="15"/>
      <c r="CF79" s="15"/>
      <c r="CG79" s="15"/>
      <c r="CH79" s="15"/>
      <c r="CI79" s="15"/>
      <c r="CJ79" s="15"/>
      <c r="CK79" s="15"/>
      <c r="CL79" s="15"/>
      <c r="CM79" s="15"/>
      <c r="CN79" s="15"/>
      <c r="CO79" s="15"/>
      <c r="CP79" s="15"/>
      <c r="CQ79" s="15"/>
      <c r="CR79" s="15"/>
      <c r="CS79" s="15"/>
      <c r="CT79" s="15"/>
      <c r="CU79" s="15"/>
      <c r="CV79" s="15"/>
      <c r="CW79" s="15"/>
      <c r="CX79" s="15"/>
      <c r="CY79" s="15"/>
      <c r="CZ79" s="15"/>
      <c r="DA79" s="15"/>
      <c r="DB79" s="15"/>
      <c r="DC79" s="15"/>
      <c r="DD79" s="15"/>
      <c r="DE79" s="15"/>
      <c r="DF79" s="15"/>
      <c r="DG79" s="15"/>
      <c r="DH79" s="15"/>
      <c r="DI79" s="15"/>
      <c r="DJ79" s="15"/>
      <c r="DK79" s="15"/>
      <c r="DL79" s="15"/>
      <c r="DM79" s="15"/>
      <c r="DN79" s="15"/>
      <c r="DO79" s="15"/>
      <c r="DP79" s="15"/>
    </row>
    <row r="80" spans="1:120" s="20" customFormat="1" x14ac:dyDescent="0.25">
      <c r="A80" s="82"/>
      <c r="B80" s="80" t="s">
        <v>28</v>
      </c>
      <c r="C80" s="92">
        <f t="shared" si="127"/>
        <v>3816998</v>
      </c>
      <c r="D80" s="93">
        <f t="shared" si="141"/>
        <v>3633280</v>
      </c>
      <c r="E80" s="94">
        <f>H80+98</f>
        <v>183718</v>
      </c>
      <c r="F80" s="95">
        <f t="shared" si="130"/>
        <v>3816900</v>
      </c>
      <c r="G80" s="85">
        <v>3633280</v>
      </c>
      <c r="H80" s="86">
        <v>183620</v>
      </c>
      <c r="I80" s="31">
        <f t="shared" si="144"/>
        <v>1550787</v>
      </c>
      <c r="J80" s="114">
        <v>1447097</v>
      </c>
      <c r="K80" s="115">
        <v>103690</v>
      </c>
      <c r="L80" s="97">
        <f t="shared" si="148"/>
        <v>0.40628446753181424</v>
      </c>
      <c r="M80" s="87">
        <f t="shared" si="148"/>
        <v>0.39828942443191828</v>
      </c>
      <c r="N80" s="88">
        <f t="shared" si="148"/>
        <v>0.5643976093795926</v>
      </c>
      <c r="O80" s="96">
        <f t="shared" si="145"/>
        <v>622281</v>
      </c>
      <c r="P80" s="114">
        <v>544240</v>
      </c>
      <c r="Q80" s="115">
        <v>78041</v>
      </c>
      <c r="R80" s="97">
        <f t="shared" si="149"/>
        <v>0.40126787237705758</v>
      </c>
      <c r="S80" s="87">
        <f t="shared" si="149"/>
        <v>0.37609089093543835</v>
      </c>
      <c r="T80" s="88">
        <f t="shared" si="149"/>
        <v>0.75263766997781845</v>
      </c>
      <c r="U80" s="95">
        <f t="shared" si="133"/>
        <v>3594910</v>
      </c>
      <c r="V80" s="85">
        <f t="shared" si="134"/>
        <v>3448027</v>
      </c>
      <c r="W80" s="89">
        <f t="shared" si="135"/>
        <v>146883</v>
      </c>
      <c r="X80" s="144" t="s">
        <v>43</v>
      </c>
      <c r="Y80" s="86" t="s">
        <v>43</v>
      </c>
      <c r="Z80" s="98">
        <v>0</v>
      </c>
      <c r="AA80" s="90">
        <v>0</v>
      </c>
      <c r="AB80" s="91">
        <v>0</v>
      </c>
      <c r="AC80" s="98">
        <v>0</v>
      </c>
      <c r="AD80" s="90">
        <v>0</v>
      </c>
      <c r="AE80" s="39">
        <v>0</v>
      </c>
      <c r="AF80" s="95">
        <f t="shared" si="136"/>
        <v>221990</v>
      </c>
      <c r="AG80" s="85">
        <v>185253</v>
      </c>
      <c r="AH80" s="86">
        <v>36737</v>
      </c>
      <c r="AI80" s="95">
        <f t="shared" si="137"/>
        <v>1860978</v>
      </c>
      <c r="AJ80" s="85">
        <v>1746188</v>
      </c>
      <c r="AK80" s="86">
        <v>114790</v>
      </c>
      <c r="AL80" s="95">
        <f t="shared" si="146"/>
        <v>103023</v>
      </c>
      <c r="AM80" s="85">
        <v>77428</v>
      </c>
      <c r="AN80" s="89">
        <v>25595</v>
      </c>
      <c r="AO80" s="79"/>
      <c r="AP80" s="79"/>
      <c r="AQ80" s="113"/>
      <c r="AR80" s="113"/>
      <c r="AS80" s="79"/>
      <c r="AT80" s="79"/>
      <c r="AU80" s="113"/>
      <c r="AV80" s="113"/>
      <c r="AW80" s="79"/>
      <c r="AX80" s="79"/>
      <c r="AY80" s="79"/>
      <c r="AZ80" s="81"/>
      <c r="BA80" s="81"/>
      <c r="BB80" s="81"/>
      <c r="BC80" s="81"/>
      <c r="BD80" s="81"/>
      <c r="BE80" s="81"/>
      <c r="BF80" s="81"/>
      <c r="BG80" s="81"/>
      <c r="BH80" s="81"/>
      <c r="BI80" s="81"/>
      <c r="BJ80" s="81"/>
      <c r="BK80" s="81"/>
      <c r="BL80" s="81"/>
      <c r="BM80" s="81"/>
      <c r="BN80" s="81"/>
      <c r="BO80" s="81"/>
      <c r="BP80" s="81"/>
      <c r="BQ80" s="81"/>
      <c r="BR80" s="81"/>
      <c r="BS80" s="81"/>
      <c r="BT80" s="15"/>
      <c r="BU80" s="15"/>
      <c r="BV80" s="15"/>
      <c r="BW80" s="15"/>
      <c r="BX80" s="15"/>
      <c r="BY80" s="8"/>
      <c r="BZ80" s="8"/>
      <c r="CA80" s="8"/>
      <c r="CB80" s="8"/>
      <c r="CC80" s="15"/>
      <c r="CD80" s="15"/>
      <c r="CE80" s="15"/>
      <c r="CF80" s="15"/>
      <c r="CG80" s="15"/>
      <c r="CH80" s="15"/>
      <c r="CI80" s="15"/>
      <c r="CJ80" s="15"/>
      <c r="CK80" s="15"/>
      <c r="CL80" s="15"/>
      <c r="CM80" s="15"/>
      <c r="CN80" s="15"/>
      <c r="CO80" s="15"/>
      <c r="CP80" s="15"/>
      <c r="CQ80" s="15"/>
      <c r="CR80" s="15"/>
      <c r="CS80" s="15"/>
      <c r="CT80" s="15"/>
      <c r="CU80" s="15"/>
      <c r="CV80" s="15"/>
      <c r="CW80" s="15"/>
      <c r="CX80" s="15"/>
      <c r="CY80" s="15"/>
      <c r="CZ80" s="15"/>
      <c r="DA80" s="15"/>
      <c r="DB80" s="15"/>
      <c r="DC80" s="15"/>
      <c r="DD80" s="15"/>
      <c r="DE80" s="15"/>
      <c r="DF80" s="15"/>
      <c r="DG80" s="15"/>
      <c r="DH80" s="15"/>
      <c r="DI80" s="15"/>
      <c r="DJ80" s="15"/>
      <c r="DK80" s="15"/>
      <c r="DL80" s="15"/>
      <c r="DM80" s="15"/>
      <c r="DN80" s="15"/>
      <c r="DO80" s="15"/>
      <c r="DP80" s="15"/>
    </row>
    <row r="81" spans="1:120" s="20" customFormat="1" x14ac:dyDescent="0.25">
      <c r="A81" s="82"/>
      <c r="B81" s="80" t="s">
        <v>29</v>
      </c>
      <c r="C81" s="92">
        <f t="shared" si="127"/>
        <v>3826591</v>
      </c>
      <c r="D81" s="93">
        <f t="shared" si="141"/>
        <v>3642449</v>
      </c>
      <c r="E81" s="94">
        <f>H81+100</f>
        <v>184142</v>
      </c>
      <c r="F81" s="95">
        <f t="shared" si="130"/>
        <v>3826491</v>
      </c>
      <c r="G81" s="85">
        <v>3642449</v>
      </c>
      <c r="H81" s="86">
        <v>184042</v>
      </c>
      <c r="I81" s="31">
        <f t="shared" si="144"/>
        <v>1560056</v>
      </c>
      <c r="J81" s="114">
        <v>1455965</v>
      </c>
      <c r="K81" s="115">
        <v>104091</v>
      </c>
      <c r="L81" s="97">
        <f t="shared" si="148"/>
        <v>0.40768820080327373</v>
      </c>
      <c r="M81" s="87">
        <f t="shared" si="148"/>
        <v>0.39972145114454588</v>
      </c>
      <c r="N81" s="88">
        <f t="shared" si="148"/>
        <v>0.56527571113597119</v>
      </c>
      <c r="O81" s="96">
        <f t="shared" si="145"/>
        <v>627421</v>
      </c>
      <c r="P81" s="114">
        <v>548874</v>
      </c>
      <c r="Q81" s="115">
        <v>78547</v>
      </c>
      <c r="R81" s="97">
        <f t="shared" si="149"/>
        <v>0.40217851154061135</v>
      </c>
      <c r="S81" s="87">
        <f t="shared" si="149"/>
        <v>0.37698296318936236</v>
      </c>
      <c r="T81" s="88">
        <f t="shared" si="149"/>
        <v>0.75459934096127423</v>
      </c>
      <c r="U81" s="95">
        <f t="shared" si="133"/>
        <v>3603290</v>
      </c>
      <c r="V81" s="85">
        <f t="shared" si="134"/>
        <v>3455743</v>
      </c>
      <c r="W81" s="89">
        <f t="shared" si="135"/>
        <v>147547</v>
      </c>
      <c r="X81" s="144" t="s">
        <v>43</v>
      </c>
      <c r="Y81" s="86" t="s">
        <v>43</v>
      </c>
      <c r="Z81" s="98">
        <v>0</v>
      </c>
      <c r="AA81" s="90">
        <v>0</v>
      </c>
      <c r="AB81" s="91">
        <v>0</v>
      </c>
      <c r="AC81" s="98">
        <v>0</v>
      </c>
      <c r="AD81" s="90">
        <v>0</v>
      </c>
      <c r="AE81" s="39">
        <v>0</v>
      </c>
      <c r="AF81" s="95">
        <f t="shared" si="136"/>
        <v>223201</v>
      </c>
      <c r="AG81" s="85">
        <v>186706</v>
      </c>
      <c r="AH81" s="86">
        <v>36495</v>
      </c>
      <c r="AI81" s="95">
        <f t="shared" si="137"/>
        <v>1864237</v>
      </c>
      <c r="AJ81" s="85">
        <v>1748709</v>
      </c>
      <c r="AK81" s="86">
        <v>115528</v>
      </c>
      <c r="AL81" s="95">
        <f t="shared" si="146"/>
        <v>103503</v>
      </c>
      <c r="AM81" s="85">
        <v>77985</v>
      </c>
      <c r="AN81" s="89">
        <v>25518</v>
      </c>
      <c r="AO81" s="79"/>
      <c r="AP81" s="79"/>
      <c r="AQ81" s="113"/>
      <c r="AR81" s="113"/>
      <c r="AS81" s="79"/>
      <c r="AT81" s="79"/>
      <c r="AU81" s="113"/>
      <c r="AV81" s="113"/>
      <c r="AW81" s="79"/>
      <c r="AX81" s="79"/>
      <c r="AY81" s="79"/>
      <c r="AZ81" s="81"/>
      <c r="BA81" s="81"/>
      <c r="BB81" s="81"/>
      <c r="BC81" s="81"/>
      <c r="BD81" s="81"/>
      <c r="BE81" s="81"/>
      <c r="BF81" s="81"/>
      <c r="BG81" s="81"/>
      <c r="BH81" s="81"/>
      <c r="BI81" s="81"/>
      <c r="BJ81" s="81"/>
      <c r="BK81" s="81"/>
      <c r="BL81" s="81"/>
      <c r="BM81" s="81"/>
      <c r="BN81" s="81"/>
      <c r="BO81" s="81"/>
      <c r="BP81" s="81"/>
      <c r="BQ81" s="81"/>
      <c r="BR81" s="81"/>
      <c r="BS81" s="81"/>
      <c r="BT81" s="15"/>
      <c r="BU81" s="15"/>
      <c r="BV81" s="15"/>
      <c r="BW81" s="15"/>
      <c r="BX81" s="15"/>
      <c r="BY81" s="8"/>
      <c r="BZ81" s="8"/>
      <c r="CA81" s="8"/>
      <c r="CB81" s="8"/>
      <c r="CC81" s="15"/>
      <c r="CD81" s="15"/>
      <c r="CE81" s="15"/>
      <c r="CF81" s="15"/>
      <c r="CG81" s="15"/>
      <c r="CH81" s="15"/>
      <c r="CI81" s="15"/>
      <c r="CJ81" s="15"/>
      <c r="CK81" s="15"/>
      <c r="CL81" s="15"/>
      <c r="CM81" s="15"/>
      <c r="CN81" s="15"/>
      <c r="CO81" s="15"/>
      <c r="CP81" s="15"/>
      <c r="CQ81" s="15"/>
      <c r="CR81" s="15"/>
      <c r="CS81" s="15"/>
      <c r="CT81" s="15"/>
      <c r="CU81" s="15"/>
      <c r="CV81" s="15"/>
      <c r="CW81" s="15"/>
      <c r="CX81" s="15"/>
      <c r="CY81" s="15"/>
      <c r="CZ81" s="15"/>
      <c r="DA81" s="15"/>
      <c r="DB81" s="15"/>
      <c r="DC81" s="15"/>
      <c r="DD81" s="15"/>
      <c r="DE81" s="15"/>
      <c r="DF81" s="15"/>
      <c r="DG81" s="15"/>
      <c r="DH81" s="15"/>
      <c r="DI81" s="15"/>
      <c r="DJ81" s="15"/>
      <c r="DK81" s="15"/>
      <c r="DL81" s="15"/>
      <c r="DM81" s="15"/>
      <c r="DN81" s="15"/>
      <c r="DO81" s="15"/>
      <c r="DP81" s="15"/>
    </row>
    <row r="82" spans="1:120" s="20" customFormat="1" x14ac:dyDescent="0.25">
      <c r="A82" s="82"/>
      <c r="B82" s="80" t="s">
        <v>37</v>
      </c>
      <c r="C82" s="92">
        <f t="shared" si="127"/>
        <v>3829481</v>
      </c>
      <c r="D82" s="93">
        <f t="shared" si="141"/>
        <v>3644855</v>
      </c>
      <c r="E82" s="94">
        <f>H82+100</f>
        <v>184626</v>
      </c>
      <c r="F82" s="95">
        <f t="shared" si="130"/>
        <v>3829381</v>
      </c>
      <c r="G82" s="85">
        <v>3644855</v>
      </c>
      <c r="H82" s="86">
        <v>184526</v>
      </c>
      <c r="I82" s="31">
        <f t="shared" si="144"/>
        <v>1571007</v>
      </c>
      <c r="J82" s="114">
        <v>1466311</v>
      </c>
      <c r="K82" s="115">
        <v>104696</v>
      </c>
      <c r="L82" s="97">
        <f t="shared" si="148"/>
        <v>0.41024018659447586</v>
      </c>
      <c r="M82" s="87">
        <f t="shared" si="148"/>
        <v>0.40229611328845727</v>
      </c>
      <c r="N82" s="88">
        <f t="shared" si="148"/>
        <v>0.56707072676654424</v>
      </c>
      <c r="O82" s="96">
        <f t="shared" si="145"/>
        <v>636926</v>
      </c>
      <c r="P82" s="114">
        <v>557748</v>
      </c>
      <c r="Q82" s="115">
        <v>79178</v>
      </c>
      <c r="R82" s="97">
        <f t="shared" si="149"/>
        <v>0.40542531000816673</v>
      </c>
      <c r="S82" s="87">
        <f t="shared" si="149"/>
        <v>0.38037496820251637</v>
      </c>
      <c r="T82" s="88">
        <f t="shared" si="149"/>
        <v>0.75626575991441891</v>
      </c>
      <c r="U82" s="95">
        <f t="shared" si="133"/>
        <v>3601820</v>
      </c>
      <c r="V82" s="85">
        <f t="shared" si="134"/>
        <v>3453876</v>
      </c>
      <c r="W82" s="89">
        <f t="shared" si="135"/>
        <v>147944</v>
      </c>
      <c r="X82" s="144" t="s">
        <v>43</v>
      </c>
      <c r="Y82" s="86" t="s">
        <v>43</v>
      </c>
      <c r="Z82" s="98">
        <v>0</v>
      </c>
      <c r="AA82" s="90">
        <v>0</v>
      </c>
      <c r="AB82" s="91">
        <v>0</v>
      </c>
      <c r="AC82" s="98">
        <v>0</v>
      </c>
      <c r="AD82" s="90">
        <v>0</v>
      </c>
      <c r="AE82" s="39">
        <v>0</v>
      </c>
      <c r="AF82" s="95">
        <f t="shared" si="136"/>
        <v>227561</v>
      </c>
      <c r="AG82" s="85">
        <v>190979</v>
      </c>
      <c r="AH82" s="86">
        <v>36582</v>
      </c>
      <c r="AI82" s="95">
        <f t="shared" si="137"/>
        <v>1866257</v>
      </c>
      <c r="AJ82" s="85">
        <v>1750280</v>
      </c>
      <c r="AK82" s="86">
        <v>115977</v>
      </c>
      <c r="AL82" s="95">
        <f t="shared" si="146"/>
        <v>105127</v>
      </c>
      <c r="AM82" s="85">
        <v>79518</v>
      </c>
      <c r="AN82" s="89">
        <v>25609</v>
      </c>
      <c r="AO82" s="79"/>
      <c r="AP82" s="79"/>
      <c r="AQ82" s="113"/>
      <c r="AR82" s="113"/>
      <c r="AS82" s="79"/>
      <c r="AT82" s="79"/>
      <c r="AU82" s="113"/>
      <c r="AV82" s="113"/>
      <c r="AW82" s="79"/>
      <c r="AX82" s="79"/>
      <c r="AY82" s="79"/>
      <c r="AZ82" s="81"/>
      <c r="BA82" s="81"/>
      <c r="BB82" s="81"/>
      <c r="BC82" s="81"/>
      <c r="BD82" s="81"/>
      <c r="BE82" s="81"/>
      <c r="BF82" s="81"/>
      <c r="BG82" s="81"/>
      <c r="BH82" s="81"/>
      <c r="BI82" s="81"/>
      <c r="BJ82" s="81"/>
      <c r="BK82" s="81"/>
      <c r="BL82" s="81"/>
      <c r="BM82" s="81"/>
      <c r="BN82" s="81"/>
      <c r="BO82" s="81"/>
      <c r="BP82" s="81"/>
      <c r="BQ82" s="81"/>
      <c r="BR82" s="81"/>
      <c r="BS82" s="81"/>
      <c r="BT82" s="15"/>
      <c r="BU82" s="15"/>
      <c r="BV82" s="15"/>
      <c r="BW82" s="15"/>
      <c r="BX82" s="15"/>
      <c r="BY82" s="8"/>
      <c r="BZ82" s="8"/>
      <c r="CA82" s="8"/>
      <c r="CB82" s="8"/>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row>
    <row r="83" spans="1:120" s="81" customFormat="1" ht="15.75" thickBot="1" x14ac:dyDescent="0.3">
      <c r="A83" s="83"/>
      <c r="B83" s="84" t="s">
        <v>30</v>
      </c>
      <c r="C83" s="99">
        <f t="shared" si="127"/>
        <v>3777495</v>
      </c>
      <c r="D83" s="100">
        <f t="shared" si="141"/>
        <v>3592858</v>
      </c>
      <c r="E83" s="101">
        <f>H83+100</f>
        <v>184637</v>
      </c>
      <c r="F83" s="102">
        <f t="shared" si="130"/>
        <v>3777395</v>
      </c>
      <c r="G83" s="103">
        <v>3592858</v>
      </c>
      <c r="H83" s="104">
        <v>184537</v>
      </c>
      <c r="I83" s="105">
        <f t="shared" si="144"/>
        <v>1598670</v>
      </c>
      <c r="J83" s="103">
        <v>1492549</v>
      </c>
      <c r="K83" s="104">
        <v>106121</v>
      </c>
      <c r="L83" s="106">
        <f t="shared" si="148"/>
        <v>0.42320903138190785</v>
      </c>
      <c r="M83" s="107">
        <f t="shared" si="148"/>
        <v>0.41542109373651837</v>
      </c>
      <c r="N83" s="108">
        <f t="shared" si="148"/>
        <v>0.57475478912677302</v>
      </c>
      <c r="O83" s="105">
        <f t="shared" si="145"/>
        <v>644531</v>
      </c>
      <c r="P83" s="116">
        <v>564633</v>
      </c>
      <c r="Q83" s="117">
        <v>79898</v>
      </c>
      <c r="R83" s="106">
        <f t="shared" si="149"/>
        <v>0.40316700757504675</v>
      </c>
      <c r="S83" s="107">
        <f t="shared" si="149"/>
        <v>0.37830114790201191</v>
      </c>
      <c r="T83" s="108">
        <f t="shared" si="149"/>
        <v>0.75289527991632188</v>
      </c>
      <c r="U83" s="102">
        <f t="shared" si="133"/>
        <v>3553963</v>
      </c>
      <c r="V83" s="103">
        <f t="shared" si="134"/>
        <v>3405881</v>
      </c>
      <c r="W83" s="109">
        <f t="shared" si="135"/>
        <v>148082</v>
      </c>
      <c r="X83" s="145" t="s">
        <v>43</v>
      </c>
      <c r="Y83" s="104" t="s">
        <v>43</v>
      </c>
      <c r="Z83" s="110">
        <v>0</v>
      </c>
      <c r="AA83" s="111">
        <v>0</v>
      </c>
      <c r="AB83" s="112">
        <v>0</v>
      </c>
      <c r="AC83" s="110">
        <v>0</v>
      </c>
      <c r="AD83" s="111">
        <v>0</v>
      </c>
      <c r="AE83" s="61">
        <v>0</v>
      </c>
      <c r="AF83" s="102">
        <f t="shared" si="136"/>
        <v>223432</v>
      </c>
      <c r="AG83" s="103">
        <v>186977</v>
      </c>
      <c r="AH83" s="104">
        <v>36455</v>
      </c>
      <c r="AI83" s="102">
        <f t="shared" si="137"/>
        <v>1862943</v>
      </c>
      <c r="AJ83" s="103">
        <v>1746900</v>
      </c>
      <c r="AK83" s="104">
        <v>116043</v>
      </c>
      <c r="AL83" s="102">
        <f t="shared" si="146"/>
        <v>103597</v>
      </c>
      <c r="AM83" s="103">
        <v>78179</v>
      </c>
      <c r="AN83" s="109">
        <v>25418</v>
      </c>
      <c r="AO83" s="79"/>
      <c r="AP83" s="79"/>
      <c r="AQ83" s="113"/>
      <c r="AR83" s="113"/>
      <c r="AS83" s="79"/>
      <c r="AT83" s="79"/>
      <c r="AU83" s="113"/>
      <c r="AV83" s="113"/>
      <c r="AW83" s="79"/>
      <c r="AX83" s="79"/>
      <c r="AY83" s="79"/>
      <c r="BT83" s="15"/>
      <c r="BU83" s="15"/>
      <c r="BV83" s="15"/>
      <c r="BW83" s="15"/>
      <c r="BX83" s="15"/>
      <c r="BY83" s="8"/>
      <c r="BZ83" s="8"/>
      <c r="CA83" s="8"/>
      <c r="CB83" s="8"/>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c r="DM83" s="15"/>
      <c r="DN83" s="15"/>
      <c r="DO83" s="15"/>
      <c r="DP83" s="15"/>
    </row>
    <row r="84" spans="1:120" s="20" customFormat="1" x14ac:dyDescent="0.25">
      <c r="A84" s="17">
        <v>2022</v>
      </c>
      <c r="B84" s="80" t="s">
        <v>20</v>
      </c>
      <c r="C84" s="25">
        <f t="shared" si="127"/>
        <v>3772367</v>
      </c>
      <c r="D84" s="26">
        <f t="shared" si="141"/>
        <v>3587965</v>
      </c>
      <c r="E84" s="27">
        <f>H84+102</f>
        <v>184402</v>
      </c>
      <c r="F84" s="28">
        <f t="shared" si="130"/>
        <v>3772265</v>
      </c>
      <c r="G84" s="85">
        <v>3587965</v>
      </c>
      <c r="H84" s="86">
        <v>184300</v>
      </c>
      <c r="I84" s="31">
        <f>J84+K84</f>
        <v>1610761</v>
      </c>
      <c r="J84" s="114">
        <v>1504204</v>
      </c>
      <c r="K84" s="115">
        <v>106557</v>
      </c>
      <c r="L84" s="32">
        <f t="shared" si="148"/>
        <v>0.42698947371769502</v>
      </c>
      <c r="M84" s="87">
        <f t="shared" si="148"/>
        <v>0.41923597359506015</v>
      </c>
      <c r="N84" s="88">
        <f t="shared" si="148"/>
        <v>0.57785165019902174</v>
      </c>
      <c r="O84" s="31">
        <f>P84+Q84</f>
        <v>658116</v>
      </c>
      <c r="P84" s="114">
        <v>579795</v>
      </c>
      <c r="Q84" s="115">
        <v>78321</v>
      </c>
      <c r="R84" s="32">
        <f t="shared" si="149"/>
        <v>0.4085745805864433</v>
      </c>
      <c r="S84" s="87">
        <f t="shared" si="149"/>
        <v>0.38544971293787278</v>
      </c>
      <c r="T84" s="88">
        <f t="shared" si="149"/>
        <v>0.7350150623609899</v>
      </c>
      <c r="U84" s="28">
        <f t="shared" si="133"/>
        <v>3546240</v>
      </c>
      <c r="V84" s="85">
        <f t="shared" si="134"/>
        <v>3398052</v>
      </c>
      <c r="W84" s="89">
        <f t="shared" si="135"/>
        <v>148188</v>
      </c>
      <c r="X84" s="144" t="s">
        <v>43</v>
      </c>
      <c r="Y84" s="86" t="s">
        <v>43</v>
      </c>
      <c r="Z84" s="36">
        <v>0</v>
      </c>
      <c r="AA84" s="90">
        <v>0</v>
      </c>
      <c r="AB84" s="91">
        <v>0</v>
      </c>
      <c r="AC84" s="36">
        <v>0</v>
      </c>
      <c r="AD84" s="90">
        <v>0</v>
      </c>
      <c r="AE84" s="39">
        <v>0</v>
      </c>
      <c r="AF84" s="28">
        <f t="shared" si="136"/>
        <v>226025</v>
      </c>
      <c r="AG84" s="85">
        <v>189913</v>
      </c>
      <c r="AH84" s="86">
        <v>36112</v>
      </c>
      <c r="AI84" s="28">
        <f t="shared" si="137"/>
        <v>1864303</v>
      </c>
      <c r="AJ84" s="85">
        <v>1748603</v>
      </c>
      <c r="AK84" s="86">
        <v>115700</v>
      </c>
      <c r="AL84" s="28">
        <f>AM84+AN84</f>
        <v>104461</v>
      </c>
      <c r="AM84" s="85">
        <v>79279</v>
      </c>
      <c r="AN84" s="89">
        <v>25182</v>
      </c>
      <c r="AO84" s="79"/>
      <c r="AP84" s="79"/>
      <c r="AQ84" s="113"/>
      <c r="AR84" s="113"/>
      <c r="AS84" s="79"/>
      <c r="AT84" s="79"/>
      <c r="AU84" s="113"/>
      <c r="AV84" s="113"/>
      <c r="AW84" s="79"/>
      <c r="AX84" s="79"/>
      <c r="AY84" s="79"/>
      <c r="AZ84" s="81"/>
      <c r="BA84" s="81"/>
      <c r="BB84" s="81"/>
      <c r="BC84" s="81"/>
      <c r="BD84" s="81"/>
      <c r="BE84" s="81"/>
      <c r="BF84" s="81"/>
      <c r="BG84" s="81"/>
      <c r="BH84" s="81"/>
      <c r="BI84" s="81"/>
      <c r="BJ84" s="81"/>
      <c r="BK84" s="81"/>
      <c r="BL84" s="81"/>
      <c r="BM84" s="81"/>
      <c r="BN84" s="81"/>
      <c r="BO84" s="81"/>
      <c r="BP84" s="81"/>
      <c r="BQ84" s="81"/>
      <c r="BR84" s="81"/>
      <c r="BS84" s="81"/>
      <c r="BT84" s="15"/>
      <c r="BU84" s="15"/>
      <c r="BV84" s="15"/>
      <c r="BW84" s="15"/>
      <c r="BX84" s="15"/>
      <c r="BY84" s="8"/>
      <c r="BZ84" s="8"/>
      <c r="CA84" s="8"/>
      <c r="CB84" s="8"/>
      <c r="CC84" s="15"/>
      <c r="CD84" s="15"/>
      <c r="CE84" s="15"/>
      <c r="CF84" s="15"/>
      <c r="CG84" s="15"/>
      <c r="CH84" s="15"/>
      <c r="CI84" s="15"/>
      <c r="CJ84" s="15"/>
      <c r="CK84" s="15"/>
      <c r="CL84" s="15"/>
      <c r="CM84" s="15"/>
      <c r="CN84" s="15"/>
      <c r="CO84" s="15"/>
      <c r="CP84" s="15"/>
      <c r="CQ84" s="15"/>
      <c r="CR84" s="15"/>
      <c r="CS84" s="15"/>
      <c r="CT84" s="15"/>
      <c r="CU84" s="15"/>
      <c r="CV84" s="15"/>
      <c r="CW84" s="15"/>
      <c r="CX84" s="15"/>
      <c r="CY84" s="15"/>
      <c r="CZ84" s="15"/>
      <c r="DA84" s="15"/>
      <c r="DB84" s="15"/>
      <c r="DC84" s="15"/>
      <c r="DD84" s="15"/>
      <c r="DE84" s="15"/>
      <c r="DF84" s="15"/>
      <c r="DG84" s="15"/>
      <c r="DH84" s="15"/>
      <c r="DI84" s="15"/>
      <c r="DJ84" s="15"/>
      <c r="DK84" s="15"/>
      <c r="DL84" s="15"/>
      <c r="DM84" s="15"/>
      <c r="DN84" s="15"/>
      <c r="DO84" s="15"/>
      <c r="DP84" s="15"/>
    </row>
    <row r="85" spans="1:120" s="20" customFormat="1" x14ac:dyDescent="0.25">
      <c r="A85" s="82"/>
      <c r="B85" s="80" t="s">
        <v>21</v>
      </c>
      <c r="C85" s="92">
        <f t="shared" si="127"/>
        <v>3767401</v>
      </c>
      <c r="D85" s="93">
        <f t="shared" si="141"/>
        <v>3584119</v>
      </c>
      <c r="E85" s="94">
        <f>H85+102</f>
        <v>183282</v>
      </c>
      <c r="F85" s="95">
        <f t="shared" si="130"/>
        <v>3767299</v>
      </c>
      <c r="G85" s="85">
        <v>3584119</v>
      </c>
      <c r="H85" s="86">
        <v>183180</v>
      </c>
      <c r="I85" s="31">
        <f t="shared" ref="I85:I95" si="150">J85+K85</f>
        <v>1617680</v>
      </c>
      <c r="J85" s="114">
        <v>1510869</v>
      </c>
      <c r="K85" s="115">
        <v>106811</v>
      </c>
      <c r="L85" s="97">
        <f t="shared" si="148"/>
        <v>0.42938885454455206</v>
      </c>
      <c r="M85" s="87">
        <f t="shared" si="148"/>
        <v>0.42154543417782725</v>
      </c>
      <c r="N85" s="88">
        <f t="shared" si="148"/>
        <v>0.58276862976178789</v>
      </c>
      <c r="O85" s="31">
        <f t="shared" ref="O85:O95" si="151">P85+Q85</f>
        <v>663997</v>
      </c>
      <c r="P85" s="114">
        <v>585433</v>
      </c>
      <c r="Q85" s="115">
        <v>78564</v>
      </c>
      <c r="R85" s="97">
        <f t="shared" si="149"/>
        <v>0.41046251421789232</v>
      </c>
      <c r="S85" s="87">
        <f t="shared" si="149"/>
        <v>0.38748097948928728</v>
      </c>
      <c r="T85" s="88">
        <f t="shared" si="149"/>
        <v>0.73554221943432796</v>
      </c>
      <c r="U85" s="95">
        <f t="shared" si="133"/>
        <v>3543662</v>
      </c>
      <c r="V85" s="85">
        <f t="shared" si="134"/>
        <v>3395720</v>
      </c>
      <c r="W85" s="89">
        <f t="shared" si="135"/>
        <v>147942</v>
      </c>
      <c r="X85" s="144" t="s">
        <v>43</v>
      </c>
      <c r="Y85" s="86" t="s">
        <v>43</v>
      </c>
      <c r="Z85" s="98">
        <v>0</v>
      </c>
      <c r="AA85" s="90">
        <v>0</v>
      </c>
      <c r="AB85" s="91">
        <v>0</v>
      </c>
      <c r="AC85" s="98">
        <v>0</v>
      </c>
      <c r="AD85" s="90">
        <v>0</v>
      </c>
      <c r="AE85" s="39">
        <v>0</v>
      </c>
      <c r="AF85" s="95">
        <f t="shared" si="136"/>
        <v>223637</v>
      </c>
      <c r="AG85" s="85">
        <v>188399</v>
      </c>
      <c r="AH85" s="86">
        <v>35238</v>
      </c>
      <c r="AI85" s="28">
        <f t="shared" si="137"/>
        <v>1865012</v>
      </c>
      <c r="AJ85" s="85">
        <v>1749770</v>
      </c>
      <c r="AK85" s="86">
        <v>115242</v>
      </c>
      <c r="AL85" s="28">
        <f t="shared" ref="AL85:AL95" si="152">AM85+AN85</f>
        <v>103446</v>
      </c>
      <c r="AM85" s="85">
        <v>78728</v>
      </c>
      <c r="AN85" s="89">
        <v>24718</v>
      </c>
      <c r="AO85" s="79"/>
      <c r="AP85" s="79"/>
      <c r="AQ85" s="113"/>
      <c r="AR85" s="113"/>
      <c r="AS85" s="79"/>
      <c r="AT85" s="79"/>
      <c r="AU85" s="113"/>
      <c r="AV85" s="113"/>
      <c r="AW85" s="79"/>
      <c r="AX85" s="79"/>
      <c r="AY85" s="79"/>
      <c r="AZ85" s="81"/>
      <c r="BA85" s="81"/>
      <c r="BB85" s="81"/>
      <c r="BC85" s="81"/>
      <c r="BD85" s="81"/>
      <c r="BE85" s="81"/>
      <c r="BF85" s="81"/>
      <c r="BG85" s="81"/>
      <c r="BH85" s="81"/>
      <c r="BI85" s="81"/>
      <c r="BJ85" s="81"/>
      <c r="BK85" s="81"/>
      <c r="BL85" s="81"/>
      <c r="BM85" s="81"/>
      <c r="BN85" s="81"/>
      <c r="BO85" s="81"/>
      <c r="BP85" s="81"/>
      <c r="BQ85" s="81"/>
      <c r="BR85" s="81"/>
      <c r="BS85" s="81"/>
      <c r="BT85" s="15"/>
      <c r="BU85" s="15"/>
      <c r="BV85" s="15"/>
      <c r="BW85" s="15"/>
      <c r="BX85" s="15"/>
      <c r="BY85" s="8"/>
      <c r="BZ85" s="8"/>
      <c r="CA85" s="8"/>
      <c r="CB85" s="8"/>
      <c r="CC85" s="15"/>
      <c r="CD85" s="15"/>
      <c r="CE85" s="15"/>
      <c r="CF85" s="15"/>
      <c r="CG85" s="15"/>
      <c r="CH85" s="15"/>
      <c r="CI85" s="15"/>
      <c r="CJ85" s="15"/>
      <c r="CK85" s="15"/>
      <c r="CL85" s="15"/>
      <c r="CM85" s="15"/>
      <c r="CN85" s="15"/>
      <c r="CO85" s="15"/>
      <c r="CP85" s="15"/>
      <c r="CQ85" s="15"/>
      <c r="CR85" s="15"/>
      <c r="CS85" s="15"/>
      <c r="CT85" s="15"/>
      <c r="CU85" s="15"/>
      <c r="CV85" s="15"/>
      <c r="CW85" s="15"/>
      <c r="CX85" s="15"/>
      <c r="CY85" s="15"/>
      <c r="CZ85" s="15"/>
      <c r="DA85" s="15"/>
      <c r="DB85" s="15"/>
      <c r="DC85" s="15"/>
      <c r="DD85" s="15"/>
      <c r="DE85" s="15"/>
      <c r="DF85" s="15"/>
      <c r="DG85" s="15"/>
      <c r="DH85" s="15"/>
      <c r="DI85" s="15"/>
      <c r="DJ85" s="15"/>
      <c r="DK85" s="15"/>
      <c r="DL85" s="15"/>
      <c r="DM85" s="15"/>
      <c r="DN85" s="15"/>
      <c r="DO85" s="15"/>
      <c r="DP85" s="15"/>
    </row>
    <row r="86" spans="1:120" s="20" customFormat="1" x14ac:dyDescent="0.25">
      <c r="A86" s="82"/>
      <c r="B86" s="80" t="s">
        <v>22</v>
      </c>
      <c r="C86" s="92">
        <f t="shared" si="127"/>
        <v>3771310</v>
      </c>
      <c r="D86" s="93">
        <f t="shared" si="141"/>
        <v>3589049</v>
      </c>
      <c r="E86" s="94">
        <f>H86+102</f>
        <v>182261</v>
      </c>
      <c r="F86" s="95">
        <f t="shared" si="130"/>
        <v>3771208</v>
      </c>
      <c r="G86" s="85">
        <v>3589049</v>
      </c>
      <c r="H86" s="86">
        <v>182159</v>
      </c>
      <c r="I86" s="31">
        <f t="shared" si="150"/>
        <v>1628118</v>
      </c>
      <c r="J86" s="114">
        <v>1520909</v>
      </c>
      <c r="K86" s="115">
        <v>107209</v>
      </c>
      <c r="L86" s="97">
        <f t="shared" si="148"/>
        <v>0.43171152729422935</v>
      </c>
      <c r="M86" s="87">
        <f t="shared" si="148"/>
        <v>0.42376378812326049</v>
      </c>
      <c r="N86" s="88">
        <f t="shared" si="148"/>
        <v>0.58821689774554076</v>
      </c>
      <c r="O86" s="31">
        <f t="shared" si="151"/>
        <v>670887</v>
      </c>
      <c r="P86" s="114">
        <v>591767</v>
      </c>
      <c r="Q86" s="115">
        <v>79120</v>
      </c>
      <c r="R86" s="97">
        <f t="shared" si="149"/>
        <v>0.41206288487689469</v>
      </c>
      <c r="S86" s="87">
        <f t="shared" si="149"/>
        <v>0.3890877100470837</v>
      </c>
      <c r="T86" s="88">
        <f t="shared" si="149"/>
        <v>0.73799774272682328</v>
      </c>
      <c r="U86" s="95">
        <f t="shared" si="133"/>
        <v>3545226</v>
      </c>
      <c r="V86" s="85">
        <f t="shared" si="134"/>
        <v>3397988</v>
      </c>
      <c r="W86" s="89">
        <f t="shared" si="135"/>
        <v>147238</v>
      </c>
      <c r="X86" s="144" t="s">
        <v>43</v>
      </c>
      <c r="Y86" s="86" t="s">
        <v>43</v>
      </c>
      <c r="Z86" s="98">
        <v>0</v>
      </c>
      <c r="AA86" s="90">
        <v>0</v>
      </c>
      <c r="AB86" s="91">
        <v>0</v>
      </c>
      <c r="AC86" s="98">
        <v>0</v>
      </c>
      <c r="AD86" s="90">
        <v>0</v>
      </c>
      <c r="AE86" s="39">
        <v>0</v>
      </c>
      <c r="AF86" s="95">
        <f t="shared" si="136"/>
        <v>225982</v>
      </c>
      <c r="AG86" s="85">
        <v>191061</v>
      </c>
      <c r="AH86" s="86">
        <v>34921</v>
      </c>
      <c r="AI86" s="28">
        <f t="shared" si="137"/>
        <v>1865741</v>
      </c>
      <c r="AJ86" s="85">
        <v>1751250</v>
      </c>
      <c r="AK86" s="86">
        <v>114491</v>
      </c>
      <c r="AL86" s="28">
        <f t="shared" si="152"/>
        <v>104142</v>
      </c>
      <c r="AM86" s="85">
        <v>79671</v>
      </c>
      <c r="AN86" s="89">
        <v>24471</v>
      </c>
      <c r="AO86" s="79"/>
      <c r="AP86" s="79"/>
      <c r="AQ86" s="113"/>
      <c r="AR86" s="113"/>
      <c r="AS86" s="79"/>
      <c r="AT86" s="79"/>
      <c r="AU86" s="113"/>
      <c r="AV86" s="113"/>
      <c r="AW86" s="79"/>
      <c r="AX86" s="79"/>
      <c r="AY86" s="79"/>
      <c r="AZ86" s="81"/>
      <c r="BA86" s="81"/>
      <c r="BB86" s="81"/>
      <c r="BC86" s="81"/>
      <c r="BD86" s="81"/>
      <c r="BE86" s="81"/>
      <c r="BF86" s="81"/>
      <c r="BG86" s="81"/>
      <c r="BH86" s="81"/>
      <c r="BI86" s="81"/>
      <c r="BJ86" s="81"/>
      <c r="BK86" s="81"/>
      <c r="BL86" s="81"/>
      <c r="BM86" s="81"/>
      <c r="BN86" s="81"/>
      <c r="BO86" s="81"/>
      <c r="BP86" s="81"/>
      <c r="BQ86" s="81"/>
      <c r="BR86" s="81"/>
      <c r="BS86" s="81"/>
      <c r="BT86" s="15"/>
      <c r="BU86" s="15"/>
      <c r="BV86" s="15"/>
      <c r="BW86" s="15"/>
      <c r="BX86" s="15"/>
      <c r="BY86" s="8"/>
      <c r="BZ86" s="8"/>
      <c r="CA86" s="8"/>
      <c r="CB86" s="8"/>
      <c r="CC86" s="15"/>
      <c r="CD86" s="15"/>
      <c r="CE86" s="15"/>
      <c r="CF86" s="15"/>
      <c r="CG86" s="15"/>
      <c r="CH86" s="15"/>
      <c r="CI86" s="15"/>
      <c r="CJ86" s="15"/>
      <c r="CK86" s="15"/>
      <c r="CL86" s="15"/>
      <c r="CM86" s="15"/>
      <c r="CN86" s="15"/>
      <c r="CO86" s="15"/>
      <c r="CP86" s="15"/>
      <c r="CQ86" s="15"/>
      <c r="CR86" s="15"/>
      <c r="CS86" s="15"/>
      <c r="CT86" s="15"/>
      <c r="CU86" s="15"/>
      <c r="CV86" s="15"/>
      <c r="CW86" s="15"/>
      <c r="CX86" s="15"/>
      <c r="CY86" s="15"/>
      <c r="CZ86" s="15"/>
      <c r="DA86" s="15"/>
      <c r="DB86" s="15"/>
      <c r="DC86" s="15"/>
      <c r="DD86" s="15"/>
      <c r="DE86" s="15"/>
      <c r="DF86" s="15"/>
      <c r="DG86" s="15"/>
      <c r="DH86" s="15"/>
      <c r="DI86" s="15"/>
      <c r="DJ86" s="15"/>
      <c r="DK86" s="15"/>
      <c r="DL86" s="15"/>
      <c r="DM86" s="15"/>
      <c r="DN86" s="15"/>
      <c r="DO86" s="15"/>
      <c r="DP86" s="15"/>
    </row>
    <row r="87" spans="1:120" s="20" customFormat="1" x14ac:dyDescent="0.25">
      <c r="A87" s="82"/>
      <c r="B87" s="80" t="s">
        <v>23</v>
      </c>
      <c r="C87" s="92">
        <f t="shared" si="127"/>
        <v>3778102</v>
      </c>
      <c r="D87" s="93">
        <f t="shared" si="141"/>
        <v>3595327</v>
      </c>
      <c r="E87" s="94">
        <f t="shared" ref="E87:E92" si="153">H87+102</f>
        <v>182775</v>
      </c>
      <c r="F87" s="95">
        <f t="shared" si="130"/>
        <v>3778000</v>
      </c>
      <c r="G87" s="85">
        <v>3595327</v>
      </c>
      <c r="H87" s="86">
        <v>182673</v>
      </c>
      <c r="I87" s="31">
        <f t="shared" si="150"/>
        <v>1639338</v>
      </c>
      <c r="J87" s="114">
        <v>1529072</v>
      </c>
      <c r="K87" s="115">
        <v>110266</v>
      </c>
      <c r="L87" s="97">
        <f t="shared" si="148"/>
        <v>0.43390517249137267</v>
      </c>
      <c r="M87" s="87">
        <f t="shared" si="148"/>
        <v>0.42529427782229545</v>
      </c>
      <c r="N87" s="88">
        <f t="shared" si="148"/>
        <v>0.6032881958692381</v>
      </c>
      <c r="O87" s="31">
        <f t="shared" si="151"/>
        <v>672826</v>
      </c>
      <c r="P87" s="114">
        <v>594269</v>
      </c>
      <c r="Q87" s="115">
        <v>78557</v>
      </c>
      <c r="R87" s="97">
        <f t="shared" si="149"/>
        <v>0.4104254278251343</v>
      </c>
      <c r="S87" s="87">
        <f t="shared" si="149"/>
        <v>0.38864683939016609</v>
      </c>
      <c r="T87" s="88">
        <f t="shared" si="149"/>
        <v>0.71243175593564656</v>
      </c>
      <c r="U87" s="95">
        <f t="shared" si="133"/>
        <v>3553499</v>
      </c>
      <c r="V87" s="85">
        <f t="shared" si="134"/>
        <v>3405681</v>
      </c>
      <c r="W87" s="89">
        <f t="shared" si="135"/>
        <v>147818</v>
      </c>
      <c r="X87" s="144" t="s">
        <v>43</v>
      </c>
      <c r="Y87" s="86" t="s">
        <v>43</v>
      </c>
      <c r="Z87" s="98">
        <v>0</v>
      </c>
      <c r="AA87" s="90">
        <v>0</v>
      </c>
      <c r="AB87" s="91">
        <v>0</v>
      </c>
      <c r="AC87" s="98">
        <v>0</v>
      </c>
      <c r="AD87" s="90">
        <v>0</v>
      </c>
      <c r="AE87" s="39">
        <v>0</v>
      </c>
      <c r="AF87" s="95">
        <f t="shared" si="136"/>
        <v>224501</v>
      </c>
      <c r="AG87" s="85">
        <v>189646</v>
      </c>
      <c r="AH87" s="86">
        <v>34855</v>
      </c>
      <c r="AI87" s="28">
        <f t="shared" si="137"/>
        <v>1867379</v>
      </c>
      <c r="AJ87" s="85">
        <v>1752623</v>
      </c>
      <c r="AK87" s="86">
        <v>114756</v>
      </c>
      <c r="AL87" s="28">
        <f t="shared" si="152"/>
        <v>103729</v>
      </c>
      <c r="AM87" s="85">
        <v>79232</v>
      </c>
      <c r="AN87" s="89">
        <v>24497</v>
      </c>
      <c r="AO87" s="79"/>
      <c r="AP87" s="79"/>
      <c r="AQ87" s="113"/>
      <c r="AR87" s="113"/>
      <c r="AS87" s="79"/>
      <c r="AT87" s="79"/>
      <c r="AU87" s="113"/>
      <c r="AV87" s="113"/>
      <c r="AW87" s="79"/>
      <c r="AX87" s="79"/>
      <c r="AY87" s="79"/>
      <c r="AZ87" s="81"/>
      <c r="BA87" s="81"/>
      <c r="BB87" s="81"/>
      <c r="BC87" s="81"/>
      <c r="BD87" s="81"/>
      <c r="BE87" s="81"/>
      <c r="BF87" s="81"/>
      <c r="BG87" s="81"/>
      <c r="BH87" s="81"/>
      <c r="BI87" s="81"/>
      <c r="BJ87" s="81"/>
      <c r="BK87" s="81"/>
      <c r="BL87" s="81"/>
      <c r="BM87" s="81"/>
      <c r="BN87" s="81"/>
      <c r="BO87" s="81"/>
      <c r="BP87" s="81"/>
      <c r="BQ87" s="81"/>
      <c r="BR87" s="81"/>
      <c r="BS87" s="81"/>
      <c r="BT87" s="15"/>
      <c r="BU87" s="15"/>
      <c r="BV87" s="15"/>
      <c r="BW87" s="15"/>
      <c r="BX87" s="15"/>
      <c r="BY87" s="8"/>
      <c r="BZ87" s="8"/>
      <c r="CA87" s="8"/>
      <c r="CB87" s="8"/>
      <c r="CC87" s="15"/>
      <c r="CD87" s="15"/>
      <c r="CE87" s="15"/>
      <c r="CF87" s="15"/>
      <c r="CG87" s="15"/>
      <c r="CH87" s="15"/>
      <c r="CI87" s="15"/>
      <c r="CJ87" s="15"/>
      <c r="CK87" s="15"/>
      <c r="CL87" s="15"/>
      <c r="CM87" s="15"/>
      <c r="CN87" s="15"/>
      <c r="CO87" s="15"/>
      <c r="CP87" s="15"/>
      <c r="CQ87" s="15"/>
      <c r="CR87" s="15"/>
      <c r="CS87" s="15"/>
      <c r="CT87" s="15"/>
      <c r="CU87" s="15"/>
      <c r="CV87" s="15"/>
      <c r="CW87" s="15"/>
      <c r="CX87" s="15"/>
      <c r="CY87" s="15"/>
      <c r="CZ87" s="15"/>
      <c r="DA87" s="15"/>
      <c r="DB87" s="15"/>
      <c r="DC87" s="15"/>
      <c r="DD87" s="15"/>
      <c r="DE87" s="15"/>
      <c r="DF87" s="15"/>
      <c r="DG87" s="15"/>
      <c r="DH87" s="15"/>
      <c r="DI87" s="15"/>
      <c r="DJ87" s="15"/>
      <c r="DK87" s="15"/>
      <c r="DL87" s="15"/>
      <c r="DM87" s="15"/>
      <c r="DN87" s="15"/>
      <c r="DO87" s="15"/>
      <c r="DP87" s="15"/>
    </row>
    <row r="88" spans="1:120" s="20" customFormat="1" x14ac:dyDescent="0.25">
      <c r="A88" s="82"/>
      <c r="B88" s="80" t="s">
        <v>24</v>
      </c>
      <c r="C88" s="92">
        <f t="shared" si="127"/>
        <v>3782890</v>
      </c>
      <c r="D88" s="93">
        <f t="shared" si="141"/>
        <v>3599631</v>
      </c>
      <c r="E88" s="94">
        <f t="shared" si="153"/>
        <v>183259</v>
      </c>
      <c r="F88" s="95">
        <f t="shared" si="130"/>
        <v>3782788</v>
      </c>
      <c r="G88" s="85">
        <v>3599631</v>
      </c>
      <c r="H88" s="86">
        <v>183157</v>
      </c>
      <c r="I88" s="31">
        <f t="shared" si="150"/>
        <v>1649074</v>
      </c>
      <c r="J88" s="114">
        <v>1538433</v>
      </c>
      <c r="K88" s="115">
        <v>110641</v>
      </c>
      <c r="L88" s="97">
        <f t="shared" si="148"/>
        <v>0.43592967281628597</v>
      </c>
      <c r="M88" s="87">
        <f t="shared" si="148"/>
        <v>0.4273863070964774</v>
      </c>
      <c r="N88" s="88">
        <f t="shared" si="148"/>
        <v>0.60374115323121924</v>
      </c>
      <c r="O88" s="31">
        <f t="shared" si="151"/>
        <v>678574</v>
      </c>
      <c r="P88" s="114">
        <v>599667</v>
      </c>
      <c r="Q88" s="115">
        <v>78907</v>
      </c>
      <c r="R88" s="97">
        <f t="shared" si="149"/>
        <v>0.41148790169513316</v>
      </c>
      <c r="S88" s="87">
        <f t="shared" si="149"/>
        <v>0.38979078061898048</v>
      </c>
      <c r="T88" s="88">
        <f t="shared" si="149"/>
        <v>0.71318046655398992</v>
      </c>
      <c r="U88" s="95">
        <f t="shared" si="133"/>
        <v>3556294</v>
      </c>
      <c r="V88" s="85">
        <f t="shared" si="134"/>
        <v>3408065</v>
      </c>
      <c r="W88" s="89">
        <f t="shared" si="135"/>
        <v>148229</v>
      </c>
      <c r="X88" s="144" t="s">
        <v>43</v>
      </c>
      <c r="Y88" s="86" t="s">
        <v>43</v>
      </c>
      <c r="Z88" s="98">
        <v>0</v>
      </c>
      <c r="AA88" s="90">
        <v>0</v>
      </c>
      <c r="AB88" s="91">
        <v>0</v>
      </c>
      <c r="AC88" s="98">
        <v>0</v>
      </c>
      <c r="AD88" s="90">
        <v>0</v>
      </c>
      <c r="AE88" s="39">
        <v>0</v>
      </c>
      <c r="AF88" s="95">
        <f t="shared" si="136"/>
        <v>226494</v>
      </c>
      <c r="AG88" s="85">
        <v>191566</v>
      </c>
      <c r="AH88" s="86">
        <v>34928</v>
      </c>
      <c r="AI88" s="28">
        <f t="shared" si="137"/>
        <v>1869091</v>
      </c>
      <c r="AJ88" s="85">
        <v>1754038</v>
      </c>
      <c r="AK88" s="86">
        <v>115053</v>
      </c>
      <c r="AL88" s="28">
        <f t="shared" si="152"/>
        <v>104670</v>
      </c>
      <c r="AM88" s="85">
        <v>80172</v>
      </c>
      <c r="AN88" s="89">
        <v>24498</v>
      </c>
      <c r="AO88" s="79"/>
      <c r="AP88" s="79"/>
      <c r="AQ88" s="113"/>
      <c r="AR88" s="113"/>
      <c r="AS88" s="79"/>
      <c r="AT88" s="79"/>
      <c r="AU88" s="113"/>
      <c r="AV88" s="113"/>
      <c r="AW88" s="79"/>
      <c r="AX88" s="79"/>
      <c r="AY88" s="79"/>
      <c r="AZ88" s="81"/>
      <c r="BA88" s="81"/>
      <c r="BB88" s="81"/>
      <c r="BC88" s="81"/>
      <c r="BD88" s="81"/>
      <c r="BE88" s="81"/>
      <c r="BF88" s="81"/>
      <c r="BG88" s="81"/>
      <c r="BH88" s="81"/>
      <c r="BI88" s="81"/>
      <c r="BJ88" s="81"/>
      <c r="BK88" s="81"/>
      <c r="BL88" s="81"/>
      <c r="BM88" s="81"/>
      <c r="BN88" s="81"/>
      <c r="BO88" s="81"/>
      <c r="BP88" s="81"/>
      <c r="BQ88" s="81"/>
      <c r="BR88" s="81"/>
      <c r="BS88" s="81"/>
      <c r="BT88" s="15"/>
      <c r="BU88" s="15"/>
      <c r="BV88" s="15"/>
      <c r="BW88" s="15"/>
      <c r="BX88" s="15"/>
      <c r="BY88" s="8"/>
      <c r="BZ88" s="8"/>
      <c r="CA88" s="8"/>
      <c r="CB88" s="8"/>
      <c r="CC88" s="15"/>
      <c r="CD88" s="15"/>
      <c r="CE88" s="15"/>
      <c r="CF88" s="15"/>
      <c r="CG88" s="15"/>
      <c r="CH88" s="15"/>
      <c r="CI88" s="15"/>
      <c r="CJ88" s="15"/>
      <c r="CK88" s="15"/>
      <c r="CL88" s="15"/>
      <c r="CM88" s="15"/>
      <c r="CN88" s="15"/>
      <c r="CO88" s="15"/>
      <c r="CP88" s="15"/>
      <c r="CQ88" s="15"/>
      <c r="CR88" s="15"/>
      <c r="CS88" s="15"/>
      <c r="CT88" s="15"/>
      <c r="CU88" s="15"/>
      <c r="CV88" s="15"/>
      <c r="CW88" s="15"/>
      <c r="CX88" s="15"/>
      <c r="CY88" s="15"/>
      <c r="CZ88" s="15"/>
      <c r="DA88" s="15"/>
      <c r="DB88" s="15"/>
      <c r="DC88" s="15"/>
      <c r="DD88" s="15"/>
      <c r="DE88" s="15"/>
      <c r="DF88" s="15"/>
      <c r="DG88" s="15"/>
      <c r="DH88" s="15"/>
      <c r="DI88" s="15"/>
      <c r="DJ88" s="15"/>
      <c r="DK88" s="15"/>
      <c r="DL88" s="15"/>
      <c r="DM88" s="15"/>
      <c r="DN88" s="15"/>
      <c r="DO88" s="15"/>
      <c r="DP88" s="15"/>
    </row>
    <row r="89" spans="1:120" s="20" customFormat="1" x14ac:dyDescent="0.25">
      <c r="A89" s="82"/>
      <c r="B89" s="80" t="s">
        <v>25</v>
      </c>
      <c r="C89" s="92">
        <f t="shared" si="127"/>
        <v>3788007</v>
      </c>
      <c r="D89" s="93">
        <f t="shared" si="141"/>
        <v>3604540</v>
      </c>
      <c r="E89" s="94">
        <f t="shared" si="153"/>
        <v>183467</v>
      </c>
      <c r="F89" s="95">
        <f t="shared" si="130"/>
        <v>3787905</v>
      </c>
      <c r="G89" s="85">
        <v>3604540</v>
      </c>
      <c r="H89" s="86">
        <v>183365</v>
      </c>
      <c r="I89" s="31">
        <f t="shared" si="150"/>
        <v>1657325</v>
      </c>
      <c r="J89" s="114">
        <v>1546291</v>
      </c>
      <c r="K89" s="115">
        <v>111034</v>
      </c>
      <c r="L89" s="97">
        <f t="shared" si="148"/>
        <v>0.43751899085719748</v>
      </c>
      <c r="M89" s="87">
        <f t="shared" si="148"/>
        <v>0.42898428093459917</v>
      </c>
      <c r="N89" s="88">
        <f t="shared" si="148"/>
        <v>0.60519875508947119</v>
      </c>
      <c r="O89" s="31">
        <f t="shared" si="151"/>
        <v>684574</v>
      </c>
      <c r="P89" s="114">
        <v>604944</v>
      </c>
      <c r="Q89" s="115">
        <v>79630</v>
      </c>
      <c r="R89" s="97">
        <f t="shared" si="149"/>
        <v>0.41305959905269035</v>
      </c>
      <c r="S89" s="87">
        <f t="shared" si="149"/>
        <v>0.39122260945708148</v>
      </c>
      <c r="T89" s="88">
        <f t="shared" si="149"/>
        <v>0.71716771439378924</v>
      </c>
      <c r="U89" s="95">
        <f t="shared" si="133"/>
        <v>3558376</v>
      </c>
      <c r="V89" s="85">
        <f t="shared" si="134"/>
        <v>3410600</v>
      </c>
      <c r="W89" s="89">
        <f t="shared" si="135"/>
        <v>147776</v>
      </c>
      <c r="X89" s="144" t="s">
        <v>43</v>
      </c>
      <c r="Y89" s="86" t="s">
        <v>43</v>
      </c>
      <c r="Z89" s="98">
        <v>0</v>
      </c>
      <c r="AA89" s="90">
        <v>0</v>
      </c>
      <c r="AB89" s="91">
        <v>0</v>
      </c>
      <c r="AC89" s="98">
        <v>0</v>
      </c>
      <c r="AD89" s="90">
        <v>0</v>
      </c>
      <c r="AE89" s="39">
        <v>0</v>
      </c>
      <c r="AF89" s="95">
        <f t="shared" si="136"/>
        <v>229529</v>
      </c>
      <c r="AG89" s="85">
        <v>193940</v>
      </c>
      <c r="AH89" s="86">
        <v>35589</v>
      </c>
      <c r="AI89" s="28">
        <f t="shared" si="137"/>
        <v>1869894</v>
      </c>
      <c r="AJ89" s="85">
        <v>1754744</v>
      </c>
      <c r="AK89" s="86">
        <v>115150</v>
      </c>
      <c r="AL89" s="28">
        <f t="shared" si="152"/>
        <v>106017</v>
      </c>
      <c r="AM89" s="85">
        <v>81159</v>
      </c>
      <c r="AN89" s="89">
        <v>24858</v>
      </c>
      <c r="AO89" s="79"/>
      <c r="AP89" s="79"/>
      <c r="AQ89" s="113"/>
      <c r="AR89" s="113"/>
      <c r="AS89" s="79"/>
      <c r="AT89" s="79"/>
      <c r="AU89" s="113"/>
      <c r="AV89" s="113"/>
      <c r="AW89" s="79"/>
      <c r="AX89" s="79"/>
      <c r="AY89" s="79"/>
      <c r="AZ89" s="81"/>
      <c r="BA89" s="81"/>
      <c r="BB89" s="81"/>
      <c r="BC89" s="81"/>
      <c r="BD89" s="81"/>
      <c r="BE89" s="81"/>
      <c r="BF89" s="81"/>
      <c r="BG89" s="81"/>
      <c r="BH89" s="81"/>
      <c r="BI89" s="81"/>
      <c r="BJ89" s="81"/>
      <c r="BK89" s="81"/>
      <c r="BL89" s="81"/>
      <c r="BM89" s="81"/>
      <c r="BN89" s="81"/>
      <c r="BO89" s="81"/>
      <c r="BP89" s="81"/>
      <c r="BQ89" s="81"/>
      <c r="BR89" s="81"/>
      <c r="BS89" s="81"/>
      <c r="BT89" s="15"/>
      <c r="BU89" s="15"/>
      <c r="BV89" s="15"/>
      <c r="BW89" s="15"/>
      <c r="BX89" s="15"/>
      <c r="BY89" s="8"/>
      <c r="BZ89" s="8"/>
      <c r="CA89" s="8"/>
      <c r="CB89" s="8"/>
      <c r="CC89" s="15"/>
      <c r="CD89" s="15"/>
      <c r="CE89" s="15"/>
      <c r="CF89" s="15"/>
      <c r="CG89" s="15"/>
      <c r="CH89" s="15"/>
      <c r="CI89" s="15"/>
      <c r="CJ89" s="15"/>
      <c r="CK89" s="15"/>
      <c r="CL89" s="15"/>
      <c r="CM89" s="15"/>
      <c r="CN89" s="15"/>
      <c r="CO89" s="15"/>
      <c r="CP89" s="15"/>
      <c r="CQ89" s="15"/>
      <c r="CR89" s="15"/>
      <c r="CS89" s="15"/>
      <c r="CT89" s="15"/>
      <c r="CU89" s="15"/>
      <c r="CV89" s="15"/>
      <c r="CW89" s="15"/>
      <c r="CX89" s="15"/>
      <c r="CY89" s="15"/>
      <c r="CZ89" s="15"/>
      <c r="DA89" s="15"/>
      <c r="DB89" s="15"/>
      <c r="DC89" s="15"/>
      <c r="DD89" s="15"/>
      <c r="DE89" s="15"/>
      <c r="DF89" s="15"/>
      <c r="DG89" s="15"/>
      <c r="DH89" s="15"/>
      <c r="DI89" s="15"/>
      <c r="DJ89" s="15"/>
      <c r="DK89" s="15"/>
      <c r="DL89" s="15"/>
      <c r="DM89" s="15"/>
      <c r="DN89" s="15"/>
      <c r="DO89" s="15"/>
      <c r="DP89" s="15"/>
    </row>
    <row r="90" spans="1:120" s="20" customFormat="1" x14ac:dyDescent="0.25">
      <c r="A90" s="82"/>
      <c r="B90" s="80" t="s">
        <v>26</v>
      </c>
      <c r="C90" s="92">
        <f t="shared" si="127"/>
        <v>3772809</v>
      </c>
      <c r="D90" s="93">
        <f t="shared" si="141"/>
        <v>3589350</v>
      </c>
      <c r="E90" s="94">
        <f t="shared" si="153"/>
        <v>183459</v>
      </c>
      <c r="F90" s="95">
        <f t="shared" si="130"/>
        <v>3772707</v>
      </c>
      <c r="G90" s="85">
        <v>3589350</v>
      </c>
      <c r="H90" s="86">
        <v>183357</v>
      </c>
      <c r="I90" s="31">
        <f t="shared" si="150"/>
        <v>1630142</v>
      </c>
      <c r="J90" s="114">
        <v>1518488</v>
      </c>
      <c r="K90" s="115">
        <v>111654</v>
      </c>
      <c r="L90" s="97">
        <f t="shared" si="148"/>
        <v>0.43207647140366767</v>
      </c>
      <c r="M90" s="87">
        <f t="shared" si="148"/>
        <v>0.42305375625113184</v>
      </c>
      <c r="N90" s="88">
        <f t="shared" si="148"/>
        <v>0.60860464735990061</v>
      </c>
      <c r="O90" s="31">
        <f t="shared" si="151"/>
        <v>678850</v>
      </c>
      <c r="P90" s="114">
        <v>599201</v>
      </c>
      <c r="Q90" s="115">
        <v>79649</v>
      </c>
      <c r="R90" s="97">
        <f t="shared" si="149"/>
        <v>0.41643611415447246</v>
      </c>
      <c r="S90" s="87">
        <f t="shared" si="149"/>
        <v>0.39460371105994912</v>
      </c>
      <c r="T90" s="88">
        <f t="shared" si="149"/>
        <v>0.71335554480806773</v>
      </c>
      <c r="U90" s="95">
        <f t="shared" si="133"/>
        <v>3541541</v>
      </c>
      <c r="V90" s="85">
        <f t="shared" si="134"/>
        <v>3395021</v>
      </c>
      <c r="W90" s="89">
        <f t="shared" si="135"/>
        <v>146520</v>
      </c>
      <c r="X90" s="144" t="s">
        <v>43</v>
      </c>
      <c r="Y90" s="86" t="s">
        <v>43</v>
      </c>
      <c r="Z90" s="98">
        <v>0</v>
      </c>
      <c r="AA90" s="90">
        <v>0</v>
      </c>
      <c r="AB90" s="91">
        <v>0</v>
      </c>
      <c r="AC90" s="98">
        <v>0</v>
      </c>
      <c r="AD90" s="90">
        <v>0</v>
      </c>
      <c r="AE90" s="39">
        <v>0</v>
      </c>
      <c r="AF90" s="95">
        <f t="shared" si="136"/>
        <v>231166</v>
      </c>
      <c r="AG90" s="85">
        <v>194329</v>
      </c>
      <c r="AH90" s="86">
        <v>36837</v>
      </c>
      <c r="AI90" s="28">
        <f t="shared" si="137"/>
        <v>1864708</v>
      </c>
      <c r="AJ90" s="85">
        <v>1749534</v>
      </c>
      <c r="AK90" s="86">
        <v>115174</v>
      </c>
      <c r="AL90" s="28">
        <f t="shared" si="152"/>
        <v>106242</v>
      </c>
      <c r="AM90" s="85">
        <v>81407</v>
      </c>
      <c r="AN90" s="89">
        <v>24835</v>
      </c>
      <c r="AO90" s="79"/>
      <c r="AP90" s="79"/>
      <c r="AQ90" s="113"/>
      <c r="AR90" s="113"/>
      <c r="AS90" s="79"/>
      <c r="AT90" s="79"/>
      <c r="AU90" s="113"/>
      <c r="AV90" s="113"/>
      <c r="AW90" s="79"/>
      <c r="AX90" s="79"/>
      <c r="AY90" s="79"/>
      <c r="AZ90" s="81"/>
      <c r="BA90" s="81"/>
      <c r="BB90" s="81"/>
      <c r="BC90" s="81"/>
      <c r="BD90" s="81"/>
      <c r="BE90" s="81"/>
      <c r="BF90" s="81"/>
      <c r="BG90" s="81"/>
      <c r="BH90" s="81"/>
      <c r="BI90" s="81"/>
      <c r="BJ90" s="81"/>
      <c r="BK90" s="81"/>
      <c r="BL90" s="81"/>
      <c r="BM90" s="81"/>
      <c r="BN90" s="81"/>
      <c r="BO90" s="81"/>
      <c r="BP90" s="81"/>
      <c r="BQ90" s="81"/>
      <c r="BR90" s="81"/>
      <c r="BS90" s="81"/>
      <c r="BT90" s="15"/>
      <c r="BU90" s="15"/>
      <c r="BV90" s="15"/>
      <c r="BW90" s="15"/>
      <c r="BX90" s="15"/>
      <c r="BY90" s="8"/>
      <c r="BZ90" s="8"/>
      <c r="CA90" s="8"/>
      <c r="CB90" s="8"/>
      <c r="CC90" s="15"/>
      <c r="CD90" s="15"/>
      <c r="CE90" s="15"/>
      <c r="CF90" s="15"/>
      <c r="CG90" s="15"/>
      <c r="CH90" s="15"/>
      <c r="CI90" s="15"/>
      <c r="CJ90" s="15"/>
      <c r="CK90" s="15"/>
      <c r="CL90" s="15"/>
      <c r="CM90" s="15"/>
      <c r="CN90" s="15"/>
      <c r="CO90" s="15"/>
      <c r="CP90" s="15"/>
      <c r="CQ90" s="15"/>
      <c r="CR90" s="15"/>
      <c r="CS90" s="15"/>
      <c r="CT90" s="15"/>
      <c r="CU90" s="15"/>
      <c r="CV90" s="15"/>
      <c r="CW90" s="15"/>
      <c r="CX90" s="15"/>
      <c r="CY90" s="15"/>
      <c r="CZ90" s="15"/>
      <c r="DA90" s="15"/>
      <c r="DB90" s="15"/>
      <c r="DC90" s="15"/>
      <c r="DD90" s="15"/>
      <c r="DE90" s="15"/>
      <c r="DF90" s="15"/>
      <c r="DG90" s="15"/>
      <c r="DH90" s="15"/>
      <c r="DI90" s="15"/>
      <c r="DJ90" s="15"/>
      <c r="DK90" s="15"/>
      <c r="DL90" s="15"/>
      <c r="DM90" s="15"/>
      <c r="DN90" s="15"/>
      <c r="DO90" s="15"/>
      <c r="DP90" s="15"/>
    </row>
    <row r="91" spans="1:120" s="20" customFormat="1" x14ac:dyDescent="0.25">
      <c r="A91" s="82"/>
      <c r="B91" s="80" t="s">
        <v>27</v>
      </c>
      <c r="C91" s="92">
        <f t="shared" si="127"/>
        <v>3774824</v>
      </c>
      <c r="D91" s="93">
        <f t="shared" si="141"/>
        <v>3591018</v>
      </c>
      <c r="E91" s="94">
        <f t="shared" si="153"/>
        <v>183806</v>
      </c>
      <c r="F91" s="95">
        <f t="shared" si="130"/>
        <v>3774722</v>
      </c>
      <c r="G91" s="85">
        <v>3591018</v>
      </c>
      <c r="H91" s="86">
        <v>183704</v>
      </c>
      <c r="I91" s="31">
        <f t="shared" si="150"/>
        <v>1572871</v>
      </c>
      <c r="J91" s="114">
        <v>1460961</v>
      </c>
      <c r="K91" s="115">
        <v>111910</v>
      </c>
      <c r="L91" s="97">
        <f t="shared" si="148"/>
        <v>0.41667399592669752</v>
      </c>
      <c r="M91" s="87">
        <f t="shared" si="148"/>
        <v>0.40683755971148017</v>
      </c>
      <c r="N91" s="88">
        <f t="shared" si="148"/>
        <v>0.6088484597891255</v>
      </c>
      <c r="O91" s="31">
        <f t="shared" si="151"/>
        <v>679127</v>
      </c>
      <c r="P91" s="114">
        <v>599125</v>
      </c>
      <c r="Q91" s="115">
        <v>80002</v>
      </c>
      <c r="R91" s="97">
        <f t="shared" si="149"/>
        <v>0.43177539671085552</v>
      </c>
      <c r="S91" s="87">
        <f t="shared" si="149"/>
        <v>0.41008966016204401</v>
      </c>
      <c r="T91" s="88">
        <f t="shared" si="149"/>
        <v>0.71487802698597092</v>
      </c>
      <c r="U91" s="95">
        <f t="shared" si="133"/>
        <v>3542803</v>
      </c>
      <c r="V91" s="85">
        <f t="shared" si="134"/>
        <v>3396263</v>
      </c>
      <c r="W91" s="89">
        <f t="shared" si="135"/>
        <v>146540</v>
      </c>
      <c r="X91" s="144" t="s">
        <v>43</v>
      </c>
      <c r="Y91" s="86" t="s">
        <v>43</v>
      </c>
      <c r="Z91" s="98">
        <v>0</v>
      </c>
      <c r="AA91" s="90">
        <v>0</v>
      </c>
      <c r="AB91" s="91">
        <v>0</v>
      </c>
      <c r="AC91" s="98">
        <v>0</v>
      </c>
      <c r="AD91" s="90">
        <v>0</v>
      </c>
      <c r="AE91" s="39">
        <v>0</v>
      </c>
      <c r="AF91" s="95">
        <f t="shared" si="136"/>
        <v>231919</v>
      </c>
      <c r="AG91" s="85">
        <v>194755</v>
      </c>
      <c r="AH91" s="86">
        <v>37164</v>
      </c>
      <c r="AI91" s="28">
        <f t="shared" si="137"/>
        <v>1868084</v>
      </c>
      <c r="AJ91" s="85">
        <v>1752633</v>
      </c>
      <c r="AK91" s="86">
        <v>115451</v>
      </c>
      <c r="AL91" s="28">
        <f t="shared" si="152"/>
        <v>106546</v>
      </c>
      <c r="AM91" s="85">
        <v>81554</v>
      </c>
      <c r="AN91" s="89">
        <v>24992</v>
      </c>
      <c r="AO91" s="79"/>
      <c r="AP91" s="79"/>
      <c r="AQ91" s="113"/>
      <c r="AR91" s="113"/>
      <c r="AS91" s="79"/>
      <c r="AT91" s="79"/>
      <c r="AU91" s="113"/>
      <c r="AV91" s="113"/>
      <c r="AW91" s="79"/>
      <c r="AX91" s="79"/>
      <c r="AY91" s="79"/>
      <c r="AZ91" s="81"/>
      <c r="BA91" s="81"/>
      <c r="BB91" s="81"/>
      <c r="BC91" s="81"/>
      <c r="BD91" s="81"/>
      <c r="BE91" s="81"/>
      <c r="BF91" s="81"/>
      <c r="BG91" s="81"/>
      <c r="BH91" s="81"/>
      <c r="BI91" s="81"/>
      <c r="BJ91" s="81"/>
      <c r="BK91" s="81"/>
      <c r="BL91" s="81"/>
      <c r="BM91" s="81"/>
      <c r="BN91" s="81"/>
      <c r="BO91" s="81"/>
      <c r="BP91" s="81"/>
      <c r="BQ91" s="81"/>
      <c r="BR91" s="81"/>
      <c r="BS91" s="81"/>
      <c r="BT91" s="15"/>
      <c r="BU91" s="15"/>
      <c r="BV91" s="15"/>
      <c r="BW91" s="15"/>
      <c r="BX91" s="15"/>
      <c r="BY91" s="8"/>
      <c r="BZ91" s="8"/>
      <c r="CA91" s="8"/>
      <c r="CB91" s="8"/>
      <c r="CC91" s="15"/>
      <c r="CD91" s="15"/>
      <c r="CE91" s="15"/>
      <c r="CF91" s="15"/>
      <c r="CG91" s="15"/>
      <c r="CH91" s="15"/>
      <c r="CI91" s="15"/>
      <c r="CJ91" s="15"/>
      <c r="CK91" s="15"/>
      <c r="CL91" s="15"/>
      <c r="CM91" s="15"/>
      <c r="CN91" s="15"/>
      <c r="CO91" s="15"/>
      <c r="CP91" s="15"/>
      <c r="CQ91" s="15"/>
      <c r="CR91" s="15"/>
      <c r="CS91" s="15"/>
      <c r="CT91" s="15"/>
      <c r="CU91" s="15"/>
      <c r="CV91" s="15"/>
      <c r="CW91" s="15"/>
      <c r="CX91" s="15"/>
      <c r="CY91" s="15"/>
      <c r="CZ91" s="15"/>
      <c r="DA91" s="15"/>
      <c r="DB91" s="15"/>
      <c r="DC91" s="15"/>
      <c r="DD91" s="15"/>
      <c r="DE91" s="15"/>
      <c r="DF91" s="15"/>
      <c r="DG91" s="15"/>
      <c r="DH91" s="15"/>
      <c r="DI91" s="15"/>
      <c r="DJ91" s="15"/>
      <c r="DK91" s="15"/>
      <c r="DL91" s="15"/>
      <c r="DM91" s="15"/>
      <c r="DN91" s="15"/>
      <c r="DO91" s="15"/>
      <c r="DP91" s="15"/>
    </row>
    <row r="92" spans="1:120" s="20" customFormat="1" x14ac:dyDescent="0.25">
      <c r="A92" s="82"/>
      <c r="B92" s="80" t="s">
        <v>28</v>
      </c>
      <c r="C92" s="92">
        <f t="shared" si="127"/>
        <v>3749490</v>
      </c>
      <c r="D92" s="93">
        <f t="shared" si="141"/>
        <v>3563697</v>
      </c>
      <c r="E92" s="94">
        <f t="shared" si="153"/>
        <v>185793</v>
      </c>
      <c r="F92" s="95">
        <f t="shared" si="130"/>
        <v>3749388</v>
      </c>
      <c r="G92" s="85">
        <v>3563697</v>
      </c>
      <c r="H92" s="86">
        <v>185691</v>
      </c>
      <c r="I92" s="31">
        <f t="shared" si="150"/>
        <v>1522854</v>
      </c>
      <c r="J92" s="114">
        <v>1410384</v>
      </c>
      <c r="K92" s="115">
        <v>112470</v>
      </c>
      <c r="L92" s="97">
        <f t="shared" ref="L92:N107" si="154">I92/C92</f>
        <v>0.40614963635054369</v>
      </c>
      <c r="M92" s="87">
        <f t="shared" si="154"/>
        <v>0.39576428635767857</v>
      </c>
      <c r="N92" s="88">
        <f t="shared" si="154"/>
        <v>0.60535111656520968</v>
      </c>
      <c r="O92" s="31">
        <f t="shared" si="151"/>
        <v>683057</v>
      </c>
      <c r="P92" s="114">
        <v>602408</v>
      </c>
      <c r="Q92" s="115">
        <v>80649</v>
      </c>
      <c r="R92" s="97">
        <f t="shared" ref="R92:T107" si="155">O92/I92</f>
        <v>0.44853741724420071</v>
      </c>
      <c r="S92" s="87">
        <f t="shared" si="155"/>
        <v>0.42712339334535843</v>
      </c>
      <c r="T92" s="88">
        <f t="shared" si="155"/>
        <v>0.7170712189917311</v>
      </c>
      <c r="U92" s="95">
        <f t="shared" si="133"/>
        <v>3515265</v>
      </c>
      <c r="V92" s="85">
        <f t="shared" si="134"/>
        <v>3368491</v>
      </c>
      <c r="W92" s="89">
        <f t="shared" si="135"/>
        <v>146774</v>
      </c>
      <c r="X92" s="144" t="s">
        <v>43</v>
      </c>
      <c r="Y92" s="86" t="s">
        <v>43</v>
      </c>
      <c r="Z92" s="98">
        <v>0</v>
      </c>
      <c r="AA92" s="90">
        <v>0</v>
      </c>
      <c r="AB92" s="91">
        <v>0</v>
      </c>
      <c r="AC92" s="98">
        <v>0</v>
      </c>
      <c r="AD92" s="90">
        <v>0</v>
      </c>
      <c r="AE92" s="39">
        <v>0</v>
      </c>
      <c r="AF92" s="95">
        <f t="shared" si="136"/>
        <v>234123</v>
      </c>
      <c r="AG92" s="85">
        <v>195206</v>
      </c>
      <c r="AH92" s="86">
        <v>38917</v>
      </c>
      <c r="AI92" s="28">
        <f t="shared" si="137"/>
        <v>1865668</v>
      </c>
      <c r="AJ92" s="85">
        <v>1748715</v>
      </c>
      <c r="AK92" s="86">
        <v>116953</v>
      </c>
      <c r="AL92" s="28">
        <f t="shared" si="152"/>
        <v>108174</v>
      </c>
      <c r="AM92" s="85">
        <v>81695</v>
      </c>
      <c r="AN92" s="89">
        <v>26479</v>
      </c>
      <c r="AO92" s="79"/>
      <c r="AP92" s="79"/>
      <c r="AQ92" s="113"/>
      <c r="AR92" s="113"/>
      <c r="AS92" s="79"/>
      <c r="AT92" s="79"/>
      <c r="AU92" s="113"/>
      <c r="AV92" s="113"/>
      <c r="AW92" s="79"/>
      <c r="AX92" s="79"/>
      <c r="AY92" s="79"/>
      <c r="AZ92" s="81"/>
      <c r="BA92" s="81"/>
      <c r="BB92" s="81"/>
      <c r="BC92" s="81"/>
      <c r="BD92" s="81"/>
      <c r="BE92" s="81"/>
      <c r="BF92" s="81"/>
      <c r="BG92" s="81"/>
      <c r="BH92" s="81"/>
      <c r="BI92" s="81"/>
      <c r="BJ92" s="81"/>
      <c r="BK92" s="81"/>
      <c r="BL92" s="81"/>
      <c r="BM92" s="81"/>
      <c r="BN92" s="81"/>
      <c r="BO92" s="81"/>
      <c r="BP92" s="81"/>
      <c r="BQ92" s="81"/>
      <c r="BR92" s="81"/>
      <c r="BS92" s="81"/>
      <c r="BT92" s="15"/>
      <c r="BU92" s="15"/>
      <c r="BV92" s="15"/>
      <c r="BW92" s="15"/>
      <c r="BX92" s="15"/>
      <c r="BY92" s="8"/>
      <c r="BZ92" s="8"/>
      <c r="CA92" s="8"/>
      <c r="CB92" s="8"/>
      <c r="CC92" s="15"/>
      <c r="CD92" s="15"/>
      <c r="CE92" s="15"/>
      <c r="CF92" s="15"/>
      <c r="CG92" s="15"/>
      <c r="CH92" s="15"/>
      <c r="CI92" s="15"/>
      <c r="CJ92" s="15"/>
      <c r="CK92" s="15"/>
      <c r="CL92" s="15"/>
      <c r="CM92" s="15"/>
      <c r="CN92" s="15"/>
      <c r="CO92" s="15"/>
      <c r="CP92" s="15"/>
      <c r="CQ92" s="15"/>
      <c r="CR92" s="15"/>
      <c r="CS92" s="15"/>
      <c r="CT92" s="15"/>
      <c r="CU92" s="15"/>
      <c r="CV92" s="15"/>
      <c r="CW92" s="15"/>
      <c r="CX92" s="15"/>
      <c r="CY92" s="15"/>
      <c r="CZ92" s="15"/>
      <c r="DA92" s="15"/>
      <c r="DB92" s="15"/>
      <c r="DC92" s="15"/>
      <c r="DD92" s="15"/>
      <c r="DE92" s="15"/>
      <c r="DF92" s="15"/>
      <c r="DG92" s="15"/>
      <c r="DH92" s="15"/>
      <c r="DI92" s="15"/>
      <c r="DJ92" s="15"/>
      <c r="DK92" s="15"/>
      <c r="DL92" s="15"/>
      <c r="DM92" s="15"/>
      <c r="DN92" s="15"/>
      <c r="DO92" s="15"/>
      <c r="DP92" s="15"/>
    </row>
    <row r="93" spans="1:120" s="20" customFormat="1" x14ac:dyDescent="0.25">
      <c r="A93" s="82"/>
      <c r="B93" s="80" t="s">
        <v>29</v>
      </c>
      <c r="C93" s="92">
        <f t="shared" si="127"/>
        <v>3757538</v>
      </c>
      <c r="D93" s="93">
        <f t="shared" si="141"/>
        <v>3571205</v>
      </c>
      <c r="E93" s="94">
        <f>H93+103</f>
        <v>186333</v>
      </c>
      <c r="F93" s="95">
        <f t="shared" si="130"/>
        <v>3757435</v>
      </c>
      <c r="G93" s="85">
        <v>3571205</v>
      </c>
      <c r="H93" s="86">
        <v>186230</v>
      </c>
      <c r="I93" s="31">
        <f t="shared" si="150"/>
        <v>1517874</v>
      </c>
      <c r="J93" s="114">
        <v>1406582</v>
      </c>
      <c r="K93" s="115">
        <v>111292</v>
      </c>
      <c r="L93" s="97">
        <f t="shared" si="154"/>
        <v>0.40395439779983594</v>
      </c>
      <c r="M93" s="87">
        <f t="shared" si="154"/>
        <v>0.39386761611276866</v>
      </c>
      <c r="N93" s="88">
        <f t="shared" si="154"/>
        <v>0.59727477151121922</v>
      </c>
      <c r="O93" s="31">
        <f t="shared" si="151"/>
        <v>685014</v>
      </c>
      <c r="P93" s="114">
        <v>604210</v>
      </c>
      <c r="Q93" s="115">
        <v>80804</v>
      </c>
      <c r="R93" s="97">
        <f t="shared" si="155"/>
        <v>0.45129832911032142</v>
      </c>
      <c r="S93" s="87">
        <f t="shared" si="155"/>
        <v>0.4295590303302616</v>
      </c>
      <c r="T93" s="88">
        <f t="shared" si="155"/>
        <v>0.72605398411386268</v>
      </c>
      <c r="U93" s="95">
        <f t="shared" si="133"/>
        <v>3522836</v>
      </c>
      <c r="V93" s="85">
        <f t="shared" si="134"/>
        <v>3375397</v>
      </c>
      <c r="W93" s="89">
        <f t="shared" si="135"/>
        <v>147439</v>
      </c>
      <c r="X93" s="144" t="s">
        <v>43</v>
      </c>
      <c r="Y93" s="86" t="s">
        <v>43</v>
      </c>
      <c r="Z93" s="98">
        <v>0</v>
      </c>
      <c r="AA93" s="90">
        <v>0</v>
      </c>
      <c r="AB93" s="91">
        <v>0</v>
      </c>
      <c r="AC93" s="98">
        <v>0</v>
      </c>
      <c r="AD93" s="90">
        <v>0</v>
      </c>
      <c r="AE93" s="39">
        <v>0</v>
      </c>
      <c r="AF93" s="95">
        <f t="shared" si="136"/>
        <v>234599</v>
      </c>
      <c r="AG93" s="85">
        <v>195808</v>
      </c>
      <c r="AH93" s="86">
        <v>38791</v>
      </c>
      <c r="AI93" s="28">
        <f t="shared" si="137"/>
        <v>1869648</v>
      </c>
      <c r="AJ93" s="85">
        <v>1752289</v>
      </c>
      <c r="AK93" s="86">
        <v>117359</v>
      </c>
      <c r="AL93" s="28">
        <f t="shared" si="152"/>
        <v>108195</v>
      </c>
      <c r="AM93" s="85">
        <v>81962</v>
      </c>
      <c r="AN93" s="89">
        <v>26233</v>
      </c>
      <c r="AO93" s="79"/>
      <c r="AP93" s="79"/>
      <c r="AQ93" s="113"/>
      <c r="AR93" s="113"/>
      <c r="AS93" s="79"/>
      <c r="AT93" s="79"/>
      <c r="AU93" s="113"/>
      <c r="AV93" s="113"/>
      <c r="AW93" s="79"/>
      <c r="AX93" s="79"/>
      <c r="AY93" s="79"/>
      <c r="AZ93" s="81"/>
      <c r="BA93" s="81"/>
      <c r="BB93" s="81"/>
      <c r="BC93" s="81"/>
      <c r="BD93" s="81"/>
      <c r="BE93" s="81"/>
      <c r="BF93" s="81"/>
      <c r="BG93" s="81"/>
      <c r="BH93" s="81"/>
      <c r="BI93" s="81"/>
      <c r="BJ93" s="81"/>
      <c r="BK93" s="81"/>
      <c r="BL93" s="81"/>
      <c r="BM93" s="81"/>
      <c r="BN93" s="81"/>
      <c r="BO93" s="81"/>
      <c r="BP93" s="81"/>
      <c r="BQ93" s="81"/>
      <c r="BR93" s="81"/>
      <c r="BS93" s="81"/>
      <c r="BT93" s="15"/>
      <c r="BU93" s="15"/>
      <c r="BV93" s="15"/>
      <c r="BW93" s="15"/>
      <c r="BX93" s="15"/>
      <c r="BY93" s="8"/>
      <c r="BZ93" s="8"/>
      <c r="CA93" s="8"/>
      <c r="CB93" s="8"/>
      <c r="CC93" s="15"/>
      <c r="CD93" s="15"/>
      <c r="CE93" s="15"/>
      <c r="CF93" s="15"/>
      <c r="CG93" s="15"/>
      <c r="CH93" s="15"/>
      <c r="CI93" s="15"/>
      <c r="CJ93" s="15"/>
      <c r="CK93" s="15"/>
      <c r="CL93" s="15"/>
      <c r="CM93" s="15"/>
      <c r="CN93" s="15"/>
      <c r="CO93" s="15"/>
      <c r="CP93" s="15"/>
      <c r="CQ93" s="15"/>
      <c r="CR93" s="15"/>
      <c r="CS93" s="15"/>
      <c r="CT93" s="15"/>
      <c r="CU93" s="15"/>
      <c r="CV93" s="15"/>
      <c r="CW93" s="15"/>
      <c r="CX93" s="15"/>
      <c r="CY93" s="15"/>
      <c r="CZ93" s="15"/>
      <c r="DA93" s="15"/>
      <c r="DB93" s="15"/>
      <c r="DC93" s="15"/>
      <c r="DD93" s="15"/>
      <c r="DE93" s="15"/>
      <c r="DF93" s="15"/>
      <c r="DG93" s="15"/>
      <c r="DH93" s="15"/>
      <c r="DI93" s="15"/>
      <c r="DJ93" s="15"/>
      <c r="DK93" s="15"/>
      <c r="DL93" s="15"/>
      <c r="DM93" s="15"/>
      <c r="DN93" s="15"/>
      <c r="DO93" s="15"/>
      <c r="DP93" s="15"/>
    </row>
    <row r="94" spans="1:120" s="20" customFormat="1" x14ac:dyDescent="0.25">
      <c r="A94" s="82"/>
      <c r="B94" s="80" t="s">
        <v>37</v>
      </c>
      <c r="C94" s="92">
        <f t="shared" si="127"/>
        <v>3767300</v>
      </c>
      <c r="D94" s="93">
        <f t="shared" si="141"/>
        <v>3581212</v>
      </c>
      <c r="E94" s="94">
        <f>H94+103</f>
        <v>186088</v>
      </c>
      <c r="F94" s="95">
        <f t="shared" si="130"/>
        <v>3767197</v>
      </c>
      <c r="G94" s="85">
        <v>3581212</v>
      </c>
      <c r="H94" s="86">
        <v>185985</v>
      </c>
      <c r="I94" s="31">
        <f t="shared" si="150"/>
        <v>1529049</v>
      </c>
      <c r="J94" s="114">
        <v>1417469</v>
      </c>
      <c r="K94" s="115">
        <v>111580</v>
      </c>
      <c r="L94" s="97">
        <f t="shared" si="154"/>
        <v>0.40587396809386034</v>
      </c>
      <c r="M94" s="87">
        <f t="shared" si="154"/>
        <v>0.39580706196673082</v>
      </c>
      <c r="N94" s="88">
        <f t="shared" si="154"/>
        <v>0.59960878724044542</v>
      </c>
      <c r="O94" s="31">
        <f t="shared" si="151"/>
        <v>691863</v>
      </c>
      <c r="P94" s="114">
        <v>610351</v>
      </c>
      <c r="Q94" s="115">
        <v>81512</v>
      </c>
      <c r="R94" s="97">
        <f t="shared" si="155"/>
        <v>0.45247928614452515</v>
      </c>
      <c r="S94" s="87">
        <f t="shared" si="155"/>
        <v>0.43059213287909648</v>
      </c>
      <c r="T94" s="88">
        <f t="shared" si="155"/>
        <v>0.73052518372468189</v>
      </c>
      <c r="U94" s="95">
        <f t="shared" si="133"/>
        <v>3516994</v>
      </c>
      <c r="V94" s="85">
        <f t="shared" si="134"/>
        <v>3369839</v>
      </c>
      <c r="W94" s="89">
        <f t="shared" si="135"/>
        <v>147155</v>
      </c>
      <c r="X94" s="144" t="s">
        <v>43</v>
      </c>
      <c r="Y94" s="86" t="s">
        <v>43</v>
      </c>
      <c r="Z94" s="98">
        <v>0</v>
      </c>
      <c r="AA94" s="90">
        <v>0</v>
      </c>
      <c r="AB94" s="91">
        <v>0</v>
      </c>
      <c r="AC94" s="98">
        <v>0</v>
      </c>
      <c r="AD94" s="90">
        <v>0</v>
      </c>
      <c r="AE94" s="39">
        <v>0</v>
      </c>
      <c r="AF94" s="95">
        <f t="shared" si="136"/>
        <v>250203</v>
      </c>
      <c r="AG94" s="85">
        <v>211373</v>
      </c>
      <c r="AH94" s="86">
        <v>38830</v>
      </c>
      <c r="AI94" s="28">
        <f t="shared" si="137"/>
        <v>1877722</v>
      </c>
      <c r="AJ94" s="85">
        <v>1760377</v>
      </c>
      <c r="AK94" s="86">
        <v>117345</v>
      </c>
      <c r="AL94" s="28">
        <f t="shared" si="152"/>
        <v>115346</v>
      </c>
      <c r="AM94" s="85">
        <v>89099</v>
      </c>
      <c r="AN94" s="89">
        <v>26247</v>
      </c>
      <c r="AO94" s="79"/>
      <c r="AP94" s="79"/>
      <c r="AQ94" s="113"/>
      <c r="AR94" s="113"/>
      <c r="AS94" s="79"/>
      <c r="AT94" s="79"/>
      <c r="AU94" s="113"/>
      <c r="AV94" s="113"/>
      <c r="AW94" s="79"/>
      <c r="AX94" s="79"/>
      <c r="AY94" s="79"/>
      <c r="AZ94" s="81"/>
      <c r="BA94" s="81"/>
      <c r="BB94" s="81"/>
      <c r="BC94" s="81"/>
      <c r="BD94" s="81"/>
      <c r="BE94" s="81"/>
      <c r="BF94" s="81"/>
      <c r="BG94" s="81"/>
      <c r="BH94" s="81"/>
      <c r="BI94" s="81"/>
      <c r="BJ94" s="81"/>
      <c r="BK94" s="81"/>
      <c r="BL94" s="81"/>
      <c r="BM94" s="81"/>
      <c r="BN94" s="81"/>
      <c r="BO94" s="81"/>
      <c r="BP94" s="81"/>
      <c r="BQ94" s="81"/>
      <c r="BR94" s="81"/>
      <c r="BS94" s="81"/>
      <c r="BT94" s="15"/>
      <c r="BU94" s="15"/>
      <c r="BV94" s="15"/>
      <c r="BW94" s="15"/>
      <c r="BX94" s="15"/>
      <c r="BY94" s="8"/>
      <c r="BZ94" s="8"/>
      <c r="CA94" s="8"/>
      <c r="CB94" s="8"/>
      <c r="CC94" s="15"/>
      <c r="CD94" s="15"/>
      <c r="CE94" s="15"/>
      <c r="CF94" s="15"/>
      <c r="CG94" s="15"/>
      <c r="CH94" s="15"/>
      <c r="CI94" s="15"/>
      <c r="CJ94" s="15"/>
      <c r="CK94" s="15"/>
      <c r="CL94" s="15"/>
      <c r="CM94" s="15"/>
      <c r="CN94" s="15"/>
      <c r="CO94" s="15"/>
      <c r="CP94" s="15"/>
      <c r="CQ94" s="15"/>
      <c r="CR94" s="15"/>
      <c r="CS94" s="15"/>
      <c r="CT94" s="15"/>
      <c r="CU94" s="15"/>
      <c r="CV94" s="15"/>
      <c r="CW94" s="15"/>
      <c r="CX94" s="15"/>
      <c r="CY94" s="15"/>
      <c r="CZ94" s="15"/>
      <c r="DA94" s="15"/>
      <c r="DB94" s="15"/>
      <c r="DC94" s="15"/>
      <c r="DD94" s="15"/>
      <c r="DE94" s="15"/>
      <c r="DF94" s="15"/>
      <c r="DG94" s="15"/>
      <c r="DH94" s="15"/>
      <c r="DI94" s="15"/>
      <c r="DJ94" s="15"/>
      <c r="DK94" s="15"/>
      <c r="DL94" s="15"/>
      <c r="DM94" s="15"/>
      <c r="DN94" s="15"/>
      <c r="DO94" s="15"/>
      <c r="DP94" s="15"/>
    </row>
    <row r="95" spans="1:120" s="81" customFormat="1" ht="15.75" thickBot="1" x14ac:dyDescent="0.3">
      <c r="A95" s="83"/>
      <c r="B95" s="84" t="s">
        <v>30</v>
      </c>
      <c r="C95" s="99">
        <f t="shared" si="127"/>
        <v>3747211</v>
      </c>
      <c r="D95" s="100">
        <f t="shared" si="141"/>
        <v>3560874</v>
      </c>
      <c r="E95" s="101">
        <f>H95+103</f>
        <v>186337</v>
      </c>
      <c r="F95" s="102">
        <f t="shared" si="130"/>
        <v>3747108</v>
      </c>
      <c r="G95" s="103">
        <v>3560874</v>
      </c>
      <c r="H95" s="104">
        <v>186234</v>
      </c>
      <c r="I95" s="105">
        <f t="shared" si="150"/>
        <v>1533114</v>
      </c>
      <c r="J95" s="103">
        <v>1420924</v>
      </c>
      <c r="K95" s="104">
        <v>112190</v>
      </c>
      <c r="L95" s="106">
        <f t="shared" si="154"/>
        <v>0.40913468710462259</v>
      </c>
      <c r="M95" s="107">
        <f t="shared" si="154"/>
        <v>0.39903798898809673</v>
      </c>
      <c r="N95" s="108">
        <f t="shared" si="154"/>
        <v>0.6020811755045965</v>
      </c>
      <c r="O95" s="105">
        <f t="shared" si="151"/>
        <v>699336</v>
      </c>
      <c r="P95" s="116">
        <v>617226</v>
      </c>
      <c r="Q95" s="117">
        <v>82110</v>
      </c>
      <c r="R95" s="106">
        <f t="shared" si="155"/>
        <v>0.45615394549916055</v>
      </c>
      <c r="S95" s="107">
        <f t="shared" si="155"/>
        <v>0.43438354197691081</v>
      </c>
      <c r="T95" s="108">
        <f t="shared" si="155"/>
        <v>0.7318834120688118</v>
      </c>
      <c r="U95" s="102">
        <f t="shared" si="133"/>
        <v>3506053</v>
      </c>
      <c r="V95" s="103">
        <f t="shared" si="134"/>
        <v>3358170</v>
      </c>
      <c r="W95" s="150">
        <f t="shared" si="135"/>
        <v>147883</v>
      </c>
      <c r="X95" s="145" t="s">
        <v>43</v>
      </c>
      <c r="Y95" s="104" t="s">
        <v>43</v>
      </c>
      <c r="Z95" s="110">
        <v>0</v>
      </c>
      <c r="AA95" s="111">
        <v>0</v>
      </c>
      <c r="AB95" s="112">
        <v>0</v>
      </c>
      <c r="AC95" s="110">
        <v>0</v>
      </c>
      <c r="AD95" s="111">
        <v>0</v>
      </c>
      <c r="AE95" s="61">
        <v>0</v>
      </c>
      <c r="AF95" s="102">
        <f t="shared" si="136"/>
        <v>241055</v>
      </c>
      <c r="AG95" s="103">
        <v>202704</v>
      </c>
      <c r="AH95" s="104">
        <v>38351</v>
      </c>
      <c r="AI95" s="102">
        <f t="shared" si="137"/>
        <v>1877199</v>
      </c>
      <c r="AJ95" s="103">
        <v>1759806</v>
      </c>
      <c r="AK95" s="104">
        <v>117393</v>
      </c>
      <c r="AL95" s="102">
        <f t="shared" si="152"/>
        <v>111966</v>
      </c>
      <c r="AM95" s="103">
        <v>86007</v>
      </c>
      <c r="AN95" s="109">
        <v>25959</v>
      </c>
      <c r="AO95" s="79"/>
      <c r="AP95" s="79"/>
      <c r="AQ95" s="113"/>
      <c r="AR95" s="113"/>
      <c r="AS95" s="79"/>
      <c r="AT95" s="79"/>
      <c r="AU95" s="113"/>
      <c r="AV95" s="113"/>
      <c r="AW95" s="79"/>
      <c r="AX95" s="79"/>
      <c r="AY95" s="79"/>
      <c r="BT95" s="15"/>
      <c r="BU95" s="15"/>
      <c r="BV95" s="15"/>
      <c r="BW95" s="15"/>
      <c r="BX95" s="15"/>
      <c r="BY95" s="8"/>
      <c r="BZ95" s="8"/>
      <c r="CA95" s="8"/>
      <c r="CB95" s="8"/>
      <c r="CC95" s="15"/>
      <c r="CD95" s="15"/>
      <c r="CE95" s="15"/>
      <c r="CF95" s="15"/>
      <c r="CG95" s="15"/>
      <c r="CH95" s="15"/>
      <c r="CI95" s="15"/>
      <c r="CJ95" s="15"/>
      <c r="CK95" s="15"/>
      <c r="CL95" s="15"/>
      <c r="CM95" s="15"/>
      <c r="CN95" s="15"/>
      <c r="CO95" s="15"/>
      <c r="CP95" s="15"/>
      <c r="CQ95" s="15"/>
      <c r="CR95" s="15"/>
      <c r="CS95" s="15"/>
      <c r="CT95" s="15"/>
      <c r="CU95" s="15"/>
      <c r="CV95" s="15"/>
      <c r="CW95" s="15"/>
      <c r="CX95" s="15"/>
      <c r="CY95" s="15"/>
      <c r="CZ95" s="15"/>
      <c r="DA95" s="15"/>
      <c r="DB95" s="15"/>
      <c r="DC95" s="15"/>
      <c r="DD95" s="15"/>
      <c r="DE95" s="15"/>
      <c r="DF95" s="15"/>
      <c r="DG95" s="15"/>
      <c r="DH95" s="15"/>
      <c r="DI95" s="15"/>
      <c r="DJ95" s="15"/>
      <c r="DK95" s="15"/>
      <c r="DL95" s="15"/>
      <c r="DM95" s="15"/>
      <c r="DN95" s="15"/>
      <c r="DO95" s="15"/>
      <c r="DP95" s="15"/>
    </row>
    <row r="96" spans="1:120" s="20" customFormat="1" x14ac:dyDescent="0.25">
      <c r="A96" s="17">
        <v>2023</v>
      </c>
      <c r="B96" s="80" t="s">
        <v>20</v>
      </c>
      <c r="C96" s="25">
        <f t="shared" si="127"/>
        <v>3741703</v>
      </c>
      <c r="D96" s="26">
        <f t="shared" si="141"/>
        <v>3555362</v>
      </c>
      <c r="E96" s="27">
        <f>H96+103</f>
        <v>186341</v>
      </c>
      <c r="F96" s="28">
        <f t="shared" si="130"/>
        <v>3741600</v>
      </c>
      <c r="G96" s="85">
        <v>3555362</v>
      </c>
      <c r="H96" s="86">
        <v>186238</v>
      </c>
      <c r="I96" s="31">
        <f>J96+K96</f>
        <v>1541035</v>
      </c>
      <c r="J96" s="114">
        <v>1427591</v>
      </c>
      <c r="K96" s="115">
        <v>113444</v>
      </c>
      <c r="L96" s="32">
        <f t="shared" si="154"/>
        <v>0.41185390716473219</v>
      </c>
      <c r="M96" s="87">
        <f t="shared" si="154"/>
        <v>0.40153182713883989</v>
      </c>
      <c r="N96" s="88">
        <f t="shared" si="154"/>
        <v>0.60879784910459855</v>
      </c>
      <c r="O96" s="31">
        <f>P96+Q96</f>
        <v>704157</v>
      </c>
      <c r="P96" s="114">
        <v>622049</v>
      </c>
      <c r="Q96" s="115">
        <v>82108</v>
      </c>
      <c r="R96" s="32">
        <f t="shared" si="155"/>
        <v>0.45693770744986323</v>
      </c>
      <c r="S96" s="87">
        <f t="shared" si="155"/>
        <v>0.43573334379384571</v>
      </c>
      <c r="T96" s="88">
        <f t="shared" si="155"/>
        <v>0.72377560734811885</v>
      </c>
      <c r="U96" s="28">
        <f t="shared" si="133"/>
        <v>3499929</v>
      </c>
      <c r="V96" s="85">
        <f t="shared" si="134"/>
        <v>3352388</v>
      </c>
      <c r="W96" s="89">
        <f t="shared" si="135"/>
        <v>147541</v>
      </c>
      <c r="X96" s="151">
        <v>18</v>
      </c>
      <c r="Y96" s="86">
        <v>4</v>
      </c>
      <c r="Z96" s="36">
        <v>0</v>
      </c>
      <c r="AA96" s="90">
        <v>0</v>
      </c>
      <c r="AB96" s="91">
        <v>0</v>
      </c>
      <c r="AC96" s="36">
        <v>0</v>
      </c>
      <c r="AD96" s="90">
        <v>0</v>
      </c>
      <c r="AE96" s="39">
        <v>0</v>
      </c>
      <c r="AF96" s="28">
        <f t="shared" si="136"/>
        <v>241671</v>
      </c>
      <c r="AG96" s="85">
        <v>202974</v>
      </c>
      <c r="AH96" s="86">
        <v>38697</v>
      </c>
      <c r="AI96" s="28">
        <f t="shared" si="137"/>
        <v>1876757</v>
      </c>
      <c r="AJ96" s="85">
        <v>1759207</v>
      </c>
      <c r="AK96" s="86">
        <v>117550</v>
      </c>
      <c r="AL96" s="28">
        <f>AM96+AN96</f>
        <v>112212</v>
      </c>
      <c r="AM96" s="85">
        <v>86090</v>
      </c>
      <c r="AN96" s="89">
        <v>26122</v>
      </c>
      <c r="AO96" s="79"/>
      <c r="AP96" s="79"/>
      <c r="AQ96" s="113"/>
      <c r="AR96" s="113"/>
      <c r="AS96" s="79"/>
      <c r="AT96" s="79"/>
      <c r="AU96" s="113"/>
      <c r="AV96" s="113"/>
      <c r="AW96" s="79"/>
      <c r="AX96" s="79"/>
      <c r="AY96" s="79"/>
      <c r="AZ96" s="81"/>
      <c r="BA96" s="81"/>
      <c r="BB96" s="81"/>
      <c r="BC96" s="81"/>
      <c r="BD96" s="81"/>
      <c r="BE96" s="81"/>
      <c r="BF96" s="81"/>
      <c r="BG96" s="81"/>
      <c r="BH96" s="81"/>
      <c r="BI96" s="81"/>
      <c r="BJ96" s="81"/>
      <c r="BK96" s="81"/>
      <c r="BL96" s="81"/>
      <c r="BM96" s="81"/>
      <c r="BN96" s="81"/>
      <c r="BO96" s="81"/>
      <c r="BP96" s="81"/>
      <c r="BQ96" s="81"/>
      <c r="BR96" s="81"/>
      <c r="BS96" s="81"/>
      <c r="BT96" s="15"/>
      <c r="BU96" s="15"/>
      <c r="BV96" s="15"/>
      <c r="BW96" s="15"/>
      <c r="BX96" s="15"/>
      <c r="BY96" s="8"/>
      <c r="BZ96" s="8"/>
      <c r="CA96" s="8"/>
      <c r="CB96" s="8"/>
      <c r="CC96" s="15"/>
      <c r="CD96" s="15"/>
      <c r="CE96" s="15"/>
      <c r="CF96" s="15"/>
      <c r="CG96" s="15"/>
      <c r="CH96" s="15"/>
      <c r="CI96" s="15"/>
      <c r="CJ96" s="15"/>
      <c r="CK96" s="15"/>
      <c r="CL96" s="15"/>
      <c r="CM96" s="15"/>
      <c r="CN96" s="15"/>
      <c r="CO96" s="15"/>
      <c r="CP96" s="15"/>
      <c r="CQ96" s="15"/>
      <c r="CR96" s="15"/>
      <c r="CS96" s="15"/>
      <c r="CT96" s="15"/>
      <c r="CU96" s="15"/>
      <c r="CV96" s="15"/>
      <c r="CW96" s="15"/>
      <c r="CX96" s="15"/>
      <c r="CY96" s="15"/>
      <c r="CZ96" s="15"/>
      <c r="DA96" s="15"/>
      <c r="DB96" s="15"/>
      <c r="DC96" s="15"/>
      <c r="DD96" s="15"/>
      <c r="DE96" s="15"/>
      <c r="DF96" s="15"/>
      <c r="DG96" s="15"/>
      <c r="DH96" s="15"/>
      <c r="DI96" s="15"/>
      <c r="DJ96" s="15"/>
      <c r="DK96" s="15"/>
      <c r="DL96" s="15"/>
      <c r="DM96" s="15"/>
      <c r="DN96" s="15"/>
      <c r="DO96" s="15"/>
      <c r="DP96" s="15"/>
    </row>
    <row r="97" spans="1:120" s="20" customFormat="1" x14ac:dyDescent="0.25">
      <c r="A97" s="82"/>
      <c r="B97" s="80" t="s">
        <v>21</v>
      </c>
      <c r="C97" s="92">
        <f t="shared" si="127"/>
        <v>3746629</v>
      </c>
      <c r="D97" s="93">
        <f t="shared" si="141"/>
        <v>3559850</v>
      </c>
      <c r="E97" s="94">
        <f>H97+103</f>
        <v>186779</v>
      </c>
      <c r="F97" s="95">
        <f t="shared" si="130"/>
        <v>3746526</v>
      </c>
      <c r="G97" s="85">
        <v>3559850</v>
      </c>
      <c r="H97" s="86">
        <v>186676</v>
      </c>
      <c r="I97" s="31">
        <f t="shared" ref="I97:I107" si="156">J97+K97</f>
        <v>1551502</v>
      </c>
      <c r="J97" s="114">
        <v>1437441</v>
      </c>
      <c r="K97" s="115">
        <v>114061</v>
      </c>
      <c r="L97" s="97">
        <f t="shared" si="154"/>
        <v>0.41410612046188722</v>
      </c>
      <c r="M97" s="87">
        <f t="shared" si="154"/>
        <v>0.40379257552986786</v>
      </c>
      <c r="N97" s="88">
        <f t="shared" si="154"/>
        <v>0.61067357679396506</v>
      </c>
      <c r="O97" s="31">
        <f t="shared" ref="O97:O107" si="157">P97+Q97</f>
        <v>696648</v>
      </c>
      <c r="P97" s="114">
        <v>613676</v>
      </c>
      <c r="Q97" s="115">
        <v>82972</v>
      </c>
      <c r="R97" s="97">
        <f t="shared" si="155"/>
        <v>0.44901521235551101</v>
      </c>
      <c r="S97" s="87">
        <f t="shared" si="155"/>
        <v>0.42692256586531202</v>
      </c>
      <c r="T97" s="88">
        <f t="shared" si="155"/>
        <v>0.72743531969735498</v>
      </c>
      <c r="U97" s="95">
        <f t="shared" si="133"/>
        <v>3502931</v>
      </c>
      <c r="V97" s="85">
        <f t="shared" si="134"/>
        <v>3355411</v>
      </c>
      <c r="W97" s="89">
        <f t="shared" si="135"/>
        <v>147520</v>
      </c>
      <c r="X97" s="151">
        <v>31</v>
      </c>
      <c r="Y97" s="86">
        <v>8</v>
      </c>
      <c r="Z97" s="98">
        <v>0</v>
      </c>
      <c r="AA97" s="90">
        <v>0</v>
      </c>
      <c r="AB97" s="91">
        <v>0</v>
      </c>
      <c r="AC97" s="98">
        <v>0</v>
      </c>
      <c r="AD97" s="90">
        <v>0</v>
      </c>
      <c r="AE97" s="39">
        <v>0</v>
      </c>
      <c r="AF97" s="95">
        <f t="shared" si="136"/>
        <v>243595</v>
      </c>
      <c r="AG97" s="85">
        <v>204439</v>
      </c>
      <c r="AH97" s="86">
        <v>39156</v>
      </c>
      <c r="AI97" s="28">
        <f t="shared" si="137"/>
        <v>1877907</v>
      </c>
      <c r="AJ97" s="85">
        <v>1760132</v>
      </c>
      <c r="AK97" s="86">
        <v>117775</v>
      </c>
      <c r="AL97" s="28">
        <f t="shared" ref="AL97:AL107" si="158">AM97+AN97</f>
        <v>113107</v>
      </c>
      <c r="AM97" s="85">
        <v>86721</v>
      </c>
      <c r="AN97" s="89">
        <v>26386</v>
      </c>
      <c r="AO97" s="79"/>
      <c r="AP97" s="79"/>
      <c r="AQ97" s="113"/>
      <c r="AR97" s="113"/>
      <c r="AS97" s="79"/>
      <c r="AT97" s="79"/>
      <c r="AU97" s="113"/>
      <c r="AV97" s="113"/>
      <c r="AW97" s="79"/>
      <c r="AX97" s="79"/>
      <c r="AY97" s="79"/>
      <c r="AZ97" s="81"/>
      <c r="BA97" s="81"/>
      <c r="BB97" s="81"/>
      <c r="BC97" s="81"/>
      <c r="BD97" s="81"/>
      <c r="BE97" s="81"/>
      <c r="BF97" s="81"/>
      <c r="BG97" s="81"/>
      <c r="BH97" s="81"/>
      <c r="BI97" s="81"/>
      <c r="BJ97" s="81"/>
      <c r="BK97" s="81"/>
      <c r="BL97" s="81"/>
      <c r="BM97" s="81"/>
      <c r="BN97" s="81"/>
      <c r="BO97" s="81"/>
      <c r="BP97" s="81"/>
      <c r="BQ97" s="81"/>
      <c r="BR97" s="81"/>
      <c r="BS97" s="81"/>
      <c r="BT97" s="15"/>
      <c r="BU97" s="15"/>
      <c r="BV97" s="15"/>
      <c r="BW97" s="15"/>
      <c r="BX97" s="15"/>
      <c r="BY97" s="8"/>
      <c r="BZ97" s="8"/>
      <c r="CA97" s="8"/>
      <c r="CB97" s="8"/>
      <c r="CC97" s="15"/>
      <c r="CD97" s="15"/>
      <c r="CE97" s="15"/>
      <c r="CF97" s="15"/>
      <c r="CG97" s="15"/>
      <c r="CH97" s="15"/>
      <c r="CI97" s="15"/>
      <c r="CJ97" s="15"/>
      <c r="CK97" s="15"/>
      <c r="CL97" s="15"/>
      <c r="CM97" s="15"/>
      <c r="CN97" s="15"/>
      <c r="CO97" s="15"/>
      <c r="CP97" s="15"/>
      <c r="CQ97" s="15"/>
      <c r="CR97" s="15"/>
      <c r="CS97" s="15"/>
      <c r="CT97" s="15"/>
      <c r="CU97" s="15"/>
      <c r="CV97" s="15"/>
      <c r="CW97" s="15"/>
      <c r="CX97" s="15"/>
      <c r="CY97" s="15"/>
      <c r="CZ97" s="15"/>
      <c r="DA97" s="15"/>
      <c r="DB97" s="15"/>
      <c r="DC97" s="15"/>
      <c r="DD97" s="15"/>
      <c r="DE97" s="15"/>
      <c r="DF97" s="15"/>
      <c r="DG97" s="15"/>
      <c r="DH97" s="15"/>
      <c r="DI97" s="15"/>
      <c r="DJ97" s="15"/>
      <c r="DK97" s="15"/>
      <c r="DL97" s="15"/>
      <c r="DM97" s="15"/>
      <c r="DN97" s="15"/>
      <c r="DO97" s="15"/>
      <c r="DP97" s="15"/>
    </row>
    <row r="98" spans="1:120" s="20" customFormat="1" x14ac:dyDescent="0.25">
      <c r="A98" s="82"/>
      <c r="B98" s="80" t="s">
        <v>22</v>
      </c>
      <c r="C98" s="92">
        <f t="shared" si="127"/>
        <v>3755833</v>
      </c>
      <c r="D98" s="93">
        <f t="shared" si="141"/>
        <v>3568941</v>
      </c>
      <c r="E98" s="94">
        <f>H98+102</f>
        <v>186892</v>
      </c>
      <c r="F98" s="95">
        <f t="shared" si="130"/>
        <v>3755731</v>
      </c>
      <c r="G98" s="85">
        <v>3568941</v>
      </c>
      <c r="H98" s="86">
        <v>186790</v>
      </c>
      <c r="I98" s="31">
        <f t="shared" si="156"/>
        <v>1560066</v>
      </c>
      <c r="J98" s="114">
        <v>1446930</v>
      </c>
      <c r="K98" s="115">
        <v>113136</v>
      </c>
      <c r="L98" s="97">
        <f t="shared" si="154"/>
        <v>0.41537150347206597</v>
      </c>
      <c r="M98" s="87">
        <f t="shared" si="154"/>
        <v>0.40542278507826274</v>
      </c>
      <c r="N98" s="88">
        <f t="shared" si="154"/>
        <v>0.6053549643644458</v>
      </c>
      <c r="O98" s="31">
        <f t="shared" si="157"/>
        <v>701861</v>
      </c>
      <c r="P98" s="114">
        <v>619431</v>
      </c>
      <c r="Q98" s="115">
        <v>82430</v>
      </c>
      <c r="R98" s="97">
        <f t="shared" si="155"/>
        <v>0.44989186354936267</v>
      </c>
      <c r="S98" s="87">
        <f t="shared" si="155"/>
        <v>0.4281001845286227</v>
      </c>
      <c r="T98" s="88">
        <f t="shared" si="155"/>
        <v>0.72859213689718572</v>
      </c>
      <c r="U98" s="95">
        <f t="shared" si="133"/>
        <v>3511732</v>
      </c>
      <c r="V98" s="85">
        <f t="shared" si="134"/>
        <v>3363793</v>
      </c>
      <c r="W98" s="89">
        <f t="shared" si="135"/>
        <v>147939</v>
      </c>
      <c r="X98" s="151">
        <v>33</v>
      </c>
      <c r="Y98" s="86">
        <v>9</v>
      </c>
      <c r="Z98" s="98">
        <v>0</v>
      </c>
      <c r="AA98" s="90">
        <v>0</v>
      </c>
      <c r="AB98" s="91">
        <v>0</v>
      </c>
      <c r="AC98" s="98">
        <v>0</v>
      </c>
      <c r="AD98" s="90">
        <v>0</v>
      </c>
      <c r="AE98" s="39">
        <v>0</v>
      </c>
      <c r="AF98" s="95">
        <f t="shared" si="136"/>
        <v>243999</v>
      </c>
      <c r="AG98" s="85">
        <v>205148</v>
      </c>
      <c r="AH98" s="86">
        <v>38851</v>
      </c>
      <c r="AI98" s="28">
        <f t="shared" si="137"/>
        <v>1880290</v>
      </c>
      <c r="AJ98" s="85">
        <v>1762666</v>
      </c>
      <c r="AK98" s="86">
        <v>117624</v>
      </c>
      <c r="AL98" s="28">
        <f t="shared" si="158"/>
        <v>113128</v>
      </c>
      <c r="AM98" s="85">
        <v>86982</v>
      </c>
      <c r="AN98" s="89">
        <v>26146</v>
      </c>
      <c r="AO98" s="79"/>
      <c r="AP98" s="79"/>
      <c r="AQ98" s="113"/>
      <c r="AR98" s="113"/>
      <c r="AS98" s="79"/>
      <c r="AT98" s="79"/>
      <c r="AU98" s="113"/>
      <c r="AV98" s="113"/>
      <c r="AW98" s="79"/>
      <c r="AX98" s="79"/>
      <c r="AY98" s="79"/>
      <c r="AZ98" s="81"/>
      <c r="BA98" s="81"/>
      <c r="BB98" s="81"/>
      <c r="BC98" s="81"/>
      <c r="BD98" s="81"/>
      <c r="BE98" s="81"/>
      <c r="BF98" s="81"/>
      <c r="BG98" s="81"/>
      <c r="BH98" s="81"/>
      <c r="BI98" s="81"/>
      <c r="BJ98" s="81"/>
      <c r="BK98" s="81"/>
      <c r="BL98" s="81"/>
      <c r="BM98" s="81"/>
      <c r="BN98" s="81"/>
      <c r="BO98" s="81"/>
      <c r="BP98" s="81"/>
      <c r="BQ98" s="81"/>
      <c r="BR98" s="81"/>
      <c r="BS98" s="81"/>
      <c r="BT98" s="15"/>
      <c r="BU98" s="15"/>
      <c r="BV98" s="15"/>
      <c r="BW98" s="15"/>
      <c r="BX98" s="15"/>
      <c r="BY98" s="8"/>
      <c r="BZ98" s="8"/>
      <c r="CA98" s="8"/>
      <c r="CB98" s="8"/>
      <c r="CC98" s="15"/>
      <c r="CD98" s="15"/>
      <c r="CE98" s="15"/>
      <c r="CF98" s="15"/>
      <c r="CG98" s="15"/>
      <c r="CH98" s="15"/>
      <c r="CI98" s="15"/>
      <c r="CJ98" s="15"/>
      <c r="CK98" s="15"/>
      <c r="CL98" s="15"/>
      <c r="CM98" s="15"/>
      <c r="CN98" s="15"/>
      <c r="CO98" s="15"/>
      <c r="CP98" s="15"/>
      <c r="CQ98" s="15"/>
      <c r="CR98" s="15"/>
      <c r="CS98" s="15"/>
      <c r="CT98" s="15"/>
      <c r="CU98" s="15"/>
      <c r="CV98" s="15"/>
      <c r="CW98" s="15"/>
      <c r="CX98" s="15"/>
      <c r="CY98" s="15"/>
      <c r="CZ98" s="15"/>
      <c r="DA98" s="15"/>
      <c r="DB98" s="15"/>
      <c r="DC98" s="15"/>
      <c r="DD98" s="15"/>
      <c r="DE98" s="15"/>
      <c r="DF98" s="15"/>
      <c r="DG98" s="15"/>
      <c r="DH98" s="15"/>
      <c r="DI98" s="15"/>
      <c r="DJ98" s="15"/>
      <c r="DK98" s="15"/>
      <c r="DL98" s="15"/>
      <c r="DM98" s="15"/>
      <c r="DN98" s="15"/>
      <c r="DO98" s="15"/>
      <c r="DP98" s="15"/>
    </row>
    <row r="99" spans="1:120" s="20" customFormat="1" x14ac:dyDescent="0.25">
      <c r="A99" s="82"/>
      <c r="B99" s="80" t="s">
        <v>23</v>
      </c>
      <c r="C99" s="92">
        <f t="shared" si="127"/>
        <v>3751506</v>
      </c>
      <c r="D99" s="93">
        <f t="shared" si="141"/>
        <v>3565117</v>
      </c>
      <c r="E99" s="94">
        <f t="shared" ref="E99:E101" si="159">H99+102</f>
        <v>186389</v>
      </c>
      <c r="F99" s="95">
        <f t="shared" si="130"/>
        <v>3751404</v>
      </c>
      <c r="G99" s="85">
        <v>3565117</v>
      </c>
      <c r="H99" s="86">
        <v>186287</v>
      </c>
      <c r="I99" s="31">
        <f t="shared" si="156"/>
        <v>1565027</v>
      </c>
      <c r="J99" s="114">
        <v>1451584</v>
      </c>
      <c r="K99" s="115">
        <v>113443</v>
      </c>
      <c r="L99" s="97">
        <f t="shared" si="154"/>
        <v>0.41717299665787555</v>
      </c>
      <c r="M99" s="87">
        <f t="shared" si="154"/>
        <v>0.40716307487243758</v>
      </c>
      <c r="N99" s="88">
        <f t="shared" si="154"/>
        <v>0.60863570275069878</v>
      </c>
      <c r="O99" s="31">
        <f t="shared" si="157"/>
        <v>706884</v>
      </c>
      <c r="P99" s="114">
        <v>623969</v>
      </c>
      <c r="Q99" s="115">
        <v>82915</v>
      </c>
      <c r="R99" s="97">
        <f t="shared" si="155"/>
        <v>0.45167527461187573</v>
      </c>
      <c r="S99" s="87">
        <f t="shared" si="155"/>
        <v>0.42985386997927783</v>
      </c>
      <c r="T99" s="88">
        <f t="shared" si="155"/>
        <v>0.73089569210969385</v>
      </c>
      <c r="U99" s="95">
        <f t="shared" si="133"/>
        <v>3508826</v>
      </c>
      <c r="V99" s="85">
        <f t="shared" si="134"/>
        <v>3360699</v>
      </c>
      <c r="W99" s="89">
        <f t="shared" si="135"/>
        <v>148127</v>
      </c>
      <c r="X99" s="151">
        <v>39</v>
      </c>
      <c r="Y99" s="86">
        <v>10</v>
      </c>
      <c r="Z99" s="98">
        <v>0</v>
      </c>
      <c r="AA99" s="90">
        <v>0</v>
      </c>
      <c r="AB99" s="91">
        <v>0</v>
      </c>
      <c r="AC99" s="98">
        <v>0</v>
      </c>
      <c r="AD99" s="90">
        <v>0</v>
      </c>
      <c r="AE99" s="39">
        <v>0</v>
      </c>
      <c r="AF99" s="95">
        <f t="shared" si="136"/>
        <v>242578</v>
      </c>
      <c r="AG99" s="85">
        <v>204418</v>
      </c>
      <c r="AH99" s="86">
        <v>38160</v>
      </c>
      <c r="AI99" s="28">
        <f t="shared" si="137"/>
        <v>1881028</v>
      </c>
      <c r="AJ99" s="85">
        <v>1764045</v>
      </c>
      <c r="AK99" s="86">
        <v>116983</v>
      </c>
      <c r="AL99" s="28">
        <f t="shared" si="158"/>
        <v>112404</v>
      </c>
      <c r="AM99" s="85">
        <v>86944</v>
      </c>
      <c r="AN99" s="89">
        <v>25460</v>
      </c>
      <c r="AO99" s="79"/>
      <c r="AP99" s="79"/>
      <c r="AQ99" s="113"/>
      <c r="AR99" s="113"/>
      <c r="AS99" s="79"/>
      <c r="AT99" s="79"/>
      <c r="AU99" s="113"/>
      <c r="AV99" s="113"/>
      <c r="AW99" s="79"/>
      <c r="AX99" s="79"/>
      <c r="AY99" s="79"/>
      <c r="AZ99" s="81"/>
      <c r="BA99" s="81"/>
      <c r="BB99" s="81"/>
      <c r="BC99" s="81"/>
      <c r="BD99" s="81"/>
      <c r="BE99" s="81"/>
      <c r="BF99" s="81"/>
      <c r="BG99" s="81"/>
      <c r="BH99" s="81"/>
      <c r="BI99" s="81"/>
      <c r="BJ99" s="81"/>
      <c r="BK99" s="81"/>
      <c r="BL99" s="81"/>
      <c r="BM99" s="81"/>
      <c r="BN99" s="81"/>
      <c r="BO99" s="81"/>
      <c r="BP99" s="81"/>
      <c r="BQ99" s="81"/>
      <c r="BR99" s="81"/>
      <c r="BS99" s="81"/>
      <c r="BT99" s="15"/>
      <c r="BU99" s="15"/>
      <c r="BV99" s="15"/>
      <c r="BW99" s="15"/>
      <c r="BX99" s="15"/>
      <c r="BY99" s="8"/>
      <c r="BZ99" s="8"/>
      <c r="CA99" s="8"/>
      <c r="CB99" s="8"/>
      <c r="CC99" s="15"/>
      <c r="CD99" s="15"/>
      <c r="CE99" s="15"/>
      <c r="CF99" s="15"/>
      <c r="CG99" s="15"/>
      <c r="CH99" s="15"/>
      <c r="CI99" s="15"/>
      <c r="CJ99" s="15"/>
      <c r="CK99" s="15"/>
      <c r="CL99" s="15"/>
      <c r="CM99" s="15"/>
      <c r="CN99" s="15"/>
      <c r="CO99" s="15"/>
      <c r="CP99" s="15"/>
      <c r="CQ99" s="15"/>
      <c r="CR99" s="15"/>
      <c r="CS99" s="15"/>
      <c r="CT99" s="15"/>
      <c r="CU99" s="15"/>
      <c r="CV99" s="15"/>
      <c r="CW99" s="15"/>
      <c r="CX99" s="15"/>
      <c r="CY99" s="15"/>
      <c r="CZ99" s="15"/>
      <c r="DA99" s="15"/>
      <c r="DB99" s="15"/>
      <c r="DC99" s="15"/>
      <c r="DD99" s="15"/>
      <c r="DE99" s="15"/>
      <c r="DF99" s="15"/>
      <c r="DG99" s="15"/>
      <c r="DH99" s="15"/>
      <c r="DI99" s="15"/>
      <c r="DJ99" s="15"/>
      <c r="DK99" s="15"/>
      <c r="DL99" s="15"/>
      <c r="DM99" s="15"/>
      <c r="DN99" s="15"/>
      <c r="DO99" s="15"/>
      <c r="DP99" s="15"/>
    </row>
    <row r="100" spans="1:120" s="20" customFormat="1" x14ac:dyDescent="0.25">
      <c r="A100" s="82"/>
      <c r="B100" s="80" t="s">
        <v>24</v>
      </c>
      <c r="C100" s="92">
        <f t="shared" si="127"/>
        <v>3756516</v>
      </c>
      <c r="D100" s="93">
        <f t="shared" si="141"/>
        <v>3570877</v>
      </c>
      <c r="E100" s="94">
        <f t="shared" si="159"/>
        <v>185639</v>
      </c>
      <c r="F100" s="95">
        <f t="shared" si="130"/>
        <v>3756414</v>
      </c>
      <c r="G100" s="85">
        <v>3570877</v>
      </c>
      <c r="H100" s="86">
        <v>185537</v>
      </c>
      <c r="I100" s="31">
        <f t="shared" si="156"/>
        <v>1574659</v>
      </c>
      <c r="J100" s="114">
        <v>1460727</v>
      </c>
      <c r="K100" s="115">
        <v>113932</v>
      </c>
      <c r="L100" s="97">
        <f t="shared" si="154"/>
        <v>0.41918069828532606</v>
      </c>
      <c r="M100" s="87">
        <f t="shared" si="154"/>
        <v>0.40906673626674905</v>
      </c>
      <c r="N100" s="88">
        <f t="shared" si="154"/>
        <v>0.61372879621200283</v>
      </c>
      <c r="O100" s="31">
        <f t="shared" si="157"/>
        <v>713015</v>
      </c>
      <c r="P100" s="114">
        <v>629495</v>
      </c>
      <c r="Q100" s="115">
        <v>83520</v>
      </c>
      <c r="R100" s="97">
        <f t="shared" si="155"/>
        <v>0.45280597259470146</v>
      </c>
      <c r="S100" s="87">
        <f t="shared" si="155"/>
        <v>0.43094637122473944</v>
      </c>
      <c r="T100" s="88">
        <f t="shared" si="155"/>
        <v>0.73306884808482253</v>
      </c>
      <c r="U100" s="95">
        <f t="shared" si="133"/>
        <v>3512625</v>
      </c>
      <c r="V100" s="85">
        <f t="shared" si="134"/>
        <v>3364796</v>
      </c>
      <c r="W100" s="89">
        <f t="shared" si="135"/>
        <v>147829</v>
      </c>
      <c r="X100" s="151">
        <v>46</v>
      </c>
      <c r="Y100" s="86">
        <v>12</v>
      </c>
      <c r="Z100" s="98">
        <v>0</v>
      </c>
      <c r="AA100" s="90">
        <v>0</v>
      </c>
      <c r="AB100" s="91">
        <v>0</v>
      </c>
      <c r="AC100" s="98">
        <v>0</v>
      </c>
      <c r="AD100" s="90">
        <v>0</v>
      </c>
      <c r="AE100" s="39">
        <v>0</v>
      </c>
      <c r="AF100" s="95">
        <f t="shared" si="136"/>
        <v>243789</v>
      </c>
      <c r="AG100" s="85">
        <v>206081</v>
      </c>
      <c r="AH100" s="86">
        <v>37708</v>
      </c>
      <c r="AI100" s="28">
        <f t="shared" si="137"/>
        <v>1882636</v>
      </c>
      <c r="AJ100" s="85">
        <v>1766240</v>
      </c>
      <c r="AK100" s="86">
        <v>116396</v>
      </c>
      <c r="AL100" s="28">
        <f t="shared" si="158"/>
        <v>112703</v>
      </c>
      <c r="AM100" s="85">
        <v>87588</v>
      </c>
      <c r="AN100" s="89">
        <v>25115</v>
      </c>
      <c r="AO100" s="79"/>
      <c r="AP100" s="79"/>
      <c r="AQ100" s="113"/>
      <c r="AR100" s="113"/>
      <c r="AS100" s="79"/>
      <c r="AT100" s="79"/>
      <c r="AU100" s="113"/>
      <c r="AV100" s="113"/>
      <c r="AW100" s="79"/>
      <c r="AX100" s="79"/>
      <c r="AY100" s="79"/>
      <c r="AZ100" s="81"/>
      <c r="BA100" s="81"/>
      <c r="BB100" s="81"/>
      <c r="BC100" s="81"/>
      <c r="BD100" s="81"/>
      <c r="BE100" s="81"/>
      <c r="BF100" s="81"/>
      <c r="BG100" s="81"/>
      <c r="BH100" s="81"/>
      <c r="BI100" s="81"/>
      <c r="BJ100" s="81"/>
      <c r="BK100" s="81"/>
      <c r="BL100" s="81"/>
      <c r="BM100" s="81"/>
      <c r="BN100" s="81"/>
      <c r="BO100" s="81"/>
      <c r="BP100" s="81"/>
      <c r="BQ100" s="81"/>
      <c r="BR100" s="81"/>
      <c r="BS100" s="81"/>
      <c r="BT100" s="15"/>
      <c r="BU100" s="15"/>
      <c r="BV100" s="15"/>
      <c r="BW100" s="15"/>
      <c r="BX100" s="15"/>
      <c r="BY100" s="8"/>
      <c r="BZ100" s="8"/>
      <c r="CA100" s="8"/>
      <c r="CB100" s="8"/>
      <c r="CC100" s="15"/>
      <c r="CD100" s="15"/>
      <c r="CE100" s="15"/>
      <c r="CF100" s="15"/>
      <c r="CG100" s="15"/>
      <c r="CH100" s="15"/>
      <c r="CI100" s="15"/>
      <c r="CJ100" s="15"/>
      <c r="CK100" s="15"/>
      <c r="CL100" s="15"/>
      <c r="CM100" s="15"/>
      <c r="CN100" s="15"/>
      <c r="CO100" s="15"/>
      <c r="CP100" s="15"/>
      <c r="CQ100" s="15"/>
      <c r="CR100" s="15"/>
      <c r="CS100" s="15"/>
      <c r="CT100" s="15"/>
      <c r="CU100" s="15"/>
      <c r="CV100" s="15"/>
      <c r="CW100" s="15"/>
      <c r="CX100" s="15"/>
      <c r="CY100" s="15"/>
      <c r="CZ100" s="15"/>
      <c r="DA100" s="15"/>
      <c r="DB100" s="15"/>
      <c r="DC100" s="15"/>
      <c r="DD100" s="15"/>
      <c r="DE100" s="15"/>
      <c r="DF100" s="15"/>
      <c r="DG100" s="15"/>
      <c r="DH100" s="15"/>
      <c r="DI100" s="15"/>
      <c r="DJ100" s="15"/>
      <c r="DK100" s="15"/>
      <c r="DL100" s="15"/>
      <c r="DM100" s="15"/>
      <c r="DN100" s="15"/>
      <c r="DO100" s="15"/>
      <c r="DP100" s="15"/>
    </row>
    <row r="101" spans="1:120" s="20" customFormat="1" x14ac:dyDescent="0.25">
      <c r="A101" s="82"/>
      <c r="B101" s="80" t="s">
        <v>25</v>
      </c>
      <c r="C101" s="92">
        <f t="shared" si="127"/>
        <v>3763199</v>
      </c>
      <c r="D101" s="93">
        <f t="shared" si="141"/>
        <v>3577626</v>
      </c>
      <c r="E101" s="94">
        <f t="shared" si="159"/>
        <v>185573</v>
      </c>
      <c r="F101" s="95">
        <f t="shared" si="130"/>
        <v>3763097</v>
      </c>
      <c r="G101" s="85">
        <v>3577626</v>
      </c>
      <c r="H101" s="86">
        <v>185471</v>
      </c>
      <c r="I101" s="31">
        <f t="shared" si="156"/>
        <v>1583850</v>
      </c>
      <c r="J101" s="114">
        <v>1469571</v>
      </c>
      <c r="K101" s="115">
        <v>114279</v>
      </c>
      <c r="L101" s="97">
        <f t="shared" si="154"/>
        <v>0.42087861949368077</v>
      </c>
      <c r="M101" s="87">
        <f t="shared" si="154"/>
        <v>0.41076708409431284</v>
      </c>
      <c r="N101" s="88">
        <f t="shared" si="154"/>
        <v>0.6158169561304716</v>
      </c>
      <c r="O101" s="31">
        <f t="shared" si="157"/>
        <v>719261</v>
      </c>
      <c r="P101" s="114">
        <v>635099</v>
      </c>
      <c r="Q101" s="115">
        <v>84162</v>
      </c>
      <c r="R101" s="97">
        <f t="shared" si="155"/>
        <v>0.45412191811093222</v>
      </c>
      <c r="S101" s="87">
        <f t="shared" si="155"/>
        <v>0.43216625804401421</v>
      </c>
      <c r="T101" s="88">
        <f t="shared" si="155"/>
        <v>0.73646076707006536</v>
      </c>
      <c r="U101" s="95">
        <f t="shared" si="133"/>
        <v>3519139</v>
      </c>
      <c r="V101" s="85">
        <f t="shared" si="134"/>
        <v>3370961</v>
      </c>
      <c r="W101" s="89">
        <f t="shared" si="135"/>
        <v>148178</v>
      </c>
      <c r="X101" s="151">
        <v>50</v>
      </c>
      <c r="Y101" s="86">
        <v>13</v>
      </c>
      <c r="Z101" s="98">
        <v>0</v>
      </c>
      <c r="AA101" s="90">
        <v>0</v>
      </c>
      <c r="AB101" s="91">
        <v>0</v>
      </c>
      <c r="AC101" s="98">
        <v>0</v>
      </c>
      <c r="AD101" s="90">
        <v>0</v>
      </c>
      <c r="AE101" s="39">
        <v>0</v>
      </c>
      <c r="AF101" s="95">
        <f t="shared" si="136"/>
        <v>243958</v>
      </c>
      <c r="AG101" s="85">
        <v>206665</v>
      </c>
      <c r="AH101" s="86">
        <v>37293</v>
      </c>
      <c r="AI101" s="28">
        <f t="shared" si="137"/>
        <v>1884852</v>
      </c>
      <c r="AJ101" s="85">
        <v>1768714</v>
      </c>
      <c r="AK101" s="86">
        <v>116138</v>
      </c>
      <c r="AL101" s="28">
        <f t="shared" si="158"/>
        <v>112735</v>
      </c>
      <c r="AM101" s="85">
        <v>87828</v>
      </c>
      <c r="AN101" s="89">
        <v>24907</v>
      </c>
      <c r="AO101" s="79"/>
      <c r="AP101" s="79"/>
      <c r="AQ101" s="113"/>
      <c r="AR101" s="113"/>
      <c r="AS101" s="79"/>
      <c r="AT101" s="79"/>
      <c r="AU101" s="113"/>
      <c r="AV101" s="113"/>
      <c r="AW101" s="79"/>
      <c r="AX101" s="79"/>
      <c r="AY101" s="79"/>
      <c r="AZ101" s="81"/>
      <c r="BA101" s="81"/>
      <c r="BB101" s="81"/>
      <c r="BC101" s="81"/>
      <c r="BD101" s="81"/>
      <c r="BE101" s="81"/>
      <c r="BF101" s="81"/>
      <c r="BG101" s="81"/>
      <c r="BH101" s="81"/>
      <c r="BI101" s="81"/>
      <c r="BJ101" s="81"/>
      <c r="BK101" s="81"/>
      <c r="BL101" s="81"/>
      <c r="BM101" s="81"/>
      <c r="BN101" s="81"/>
      <c r="BO101" s="81"/>
      <c r="BP101" s="81"/>
      <c r="BQ101" s="81"/>
      <c r="BR101" s="81"/>
      <c r="BS101" s="81"/>
      <c r="BT101" s="15"/>
      <c r="BU101" s="15"/>
      <c r="BV101" s="15"/>
      <c r="BW101" s="15"/>
      <c r="BX101" s="15"/>
      <c r="BY101" s="8"/>
      <c r="BZ101" s="8"/>
      <c r="CA101" s="8"/>
      <c r="CB101" s="8"/>
      <c r="CC101" s="15"/>
      <c r="CD101" s="15"/>
      <c r="CE101" s="15"/>
      <c r="CF101" s="15"/>
      <c r="CG101" s="15"/>
      <c r="CH101" s="15"/>
      <c r="CI101" s="15"/>
      <c r="CJ101" s="15"/>
      <c r="CK101" s="15"/>
      <c r="CL101" s="15"/>
      <c r="CM101" s="15"/>
      <c r="CN101" s="15"/>
      <c r="CO101" s="15"/>
      <c r="CP101" s="15"/>
      <c r="CQ101" s="15"/>
      <c r="CR101" s="15"/>
      <c r="CS101" s="15"/>
      <c r="CT101" s="15"/>
      <c r="CU101" s="15"/>
      <c r="CV101" s="15"/>
      <c r="CW101" s="15"/>
      <c r="CX101" s="15"/>
      <c r="CY101" s="15"/>
      <c r="CZ101" s="15"/>
      <c r="DA101" s="15"/>
      <c r="DB101" s="15"/>
      <c r="DC101" s="15"/>
      <c r="DD101" s="15"/>
      <c r="DE101" s="15"/>
      <c r="DF101" s="15"/>
      <c r="DG101" s="15"/>
      <c r="DH101" s="15"/>
      <c r="DI101" s="15"/>
      <c r="DJ101" s="15"/>
      <c r="DK101" s="15"/>
      <c r="DL101" s="15"/>
      <c r="DM101" s="15"/>
      <c r="DN101" s="15"/>
      <c r="DO101" s="15"/>
      <c r="DP101" s="15"/>
    </row>
    <row r="102" spans="1:120" s="20" customFormat="1" x14ac:dyDescent="0.25">
      <c r="A102" s="82"/>
      <c r="B102" s="80" t="s">
        <v>26</v>
      </c>
      <c r="C102" s="92">
        <f t="shared" si="127"/>
        <v>3767624</v>
      </c>
      <c r="D102" s="93">
        <v>3582070</v>
      </c>
      <c r="E102" s="94">
        <f>H102+103</f>
        <v>185554</v>
      </c>
      <c r="F102" s="95">
        <f t="shared" si="130"/>
        <v>3767521</v>
      </c>
      <c r="G102" s="93">
        <v>3582070</v>
      </c>
      <c r="H102" s="86">
        <v>185451</v>
      </c>
      <c r="I102" s="31">
        <f t="shared" si="156"/>
        <v>1592051</v>
      </c>
      <c r="J102" s="114">
        <v>1477145</v>
      </c>
      <c r="K102" s="115">
        <v>114906</v>
      </c>
      <c r="L102" s="97">
        <f t="shared" si="154"/>
        <v>0.42256100927268753</v>
      </c>
      <c r="M102" s="87">
        <f t="shared" si="154"/>
        <v>0.41237189669660279</v>
      </c>
      <c r="N102" s="88">
        <f t="shared" si="154"/>
        <v>0.6192590836090841</v>
      </c>
      <c r="O102" s="31">
        <f t="shared" si="157"/>
        <v>725158</v>
      </c>
      <c r="P102" s="114">
        <v>640983</v>
      </c>
      <c r="Q102" s="115">
        <v>84175</v>
      </c>
      <c r="R102" s="97">
        <f t="shared" si="155"/>
        <v>0.45548666468599308</v>
      </c>
      <c r="S102" s="87">
        <f t="shared" si="155"/>
        <v>0.43393370319095281</v>
      </c>
      <c r="T102" s="88">
        <f t="shared" si="155"/>
        <v>0.73255530607627106</v>
      </c>
      <c r="U102" s="95">
        <f t="shared" si="133"/>
        <v>3522063</v>
      </c>
      <c r="V102" s="85">
        <f t="shared" si="134"/>
        <v>3373286</v>
      </c>
      <c r="W102" s="89">
        <f t="shared" si="135"/>
        <v>148777</v>
      </c>
      <c r="X102" s="151">
        <v>50</v>
      </c>
      <c r="Y102" s="86">
        <v>13</v>
      </c>
      <c r="Z102" s="98">
        <v>0</v>
      </c>
      <c r="AA102" s="90">
        <v>0</v>
      </c>
      <c r="AB102" s="91">
        <v>0</v>
      </c>
      <c r="AC102" s="98">
        <v>0</v>
      </c>
      <c r="AD102" s="90">
        <v>0</v>
      </c>
      <c r="AE102" s="39">
        <v>0</v>
      </c>
      <c r="AF102" s="95">
        <f t="shared" si="136"/>
        <v>245458</v>
      </c>
      <c r="AG102" s="85">
        <v>208784</v>
      </c>
      <c r="AH102" s="86">
        <v>36674</v>
      </c>
      <c r="AI102" s="28">
        <f t="shared" si="137"/>
        <v>1887096</v>
      </c>
      <c r="AJ102" s="85">
        <v>1771077</v>
      </c>
      <c r="AK102" s="86">
        <v>116019</v>
      </c>
      <c r="AL102" s="28">
        <f t="shared" si="158"/>
        <v>113105</v>
      </c>
      <c r="AM102" s="85">
        <v>88676</v>
      </c>
      <c r="AN102" s="89">
        <v>24429</v>
      </c>
      <c r="AO102" s="79"/>
      <c r="AP102" s="79"/>
      <c r="AQ102" s="113"/>
      <c r="AR102" s="113"/>
      <c r="AS102" s="79"/>
      <c r="AT102" s="79"/>
      <c r="AU102" s="113"/>
      <c r="AV102" s="113"/>
      <c r="AW102" s="79"/>
      <c r="AX102" s="79"/>
      <c r="AY102" s="79"/>
      <c r="AZ102" s="81"/>
      <c r="BA102" s="81"/>
      <c r="BB102" s="81"/>
      <c r="BC102" s="81"/>
      <c r="BD102" s="81"/>
      <c r="BE102" s="81"/>
      <c r="BF102" s="81"/>
      <c r="BG102" s="81"/>
      <c r="BH102" s="81"/>
      <c r="BI102" s="81"/>
      <c r="BJ102" s="81"/>
      <c r="BK102" s="81"/>
      <c r="BL102" s="81"/>
      <c r="BM102" s="81"/>
      <c r="BN102" s="81"/>
      <c r="BO102" s="81"/>
      <c r="BP102" s="81"/>
      <c r="BQ102" s="81"/>
      <c r="BR102" s="81"/>
      <c r="BS102" s="81"/>
      <c r="BT102" s="15"/>
      <c r="BU102" s="15"/>
      <c r="BV102" s="15"/>
      <c r="BW102" s="15"/>
      <c r="BX102" s="15"/>
      <c r="BY102" s="8"/>
      <c r="BZ102" s="8"/>
      <c r="CA102" s="8"/>
      <c r="CB102" s="8"/>
      <c r="CC102" s="15"/>
      <c r="CD102" s="15"/>
      <c r="CE102" s="15"/>
      <c r="CF102" s="15"/>
      <c r="CG102" s="15"/>
      <c r="CH102" s="15"/>
      <c r="CI102" s="15"/>
      <c r="CJ102" s="15"/>
      <c r="CK102" s="15"/>
      <c r="CL102" s="15"/>
      <c r="CM102" s="15"/>
      <c r="CN102" s="15"/>
      <c r="CO102" s="15"/>
      <c r="CP102" s="15"/>
      <c r="CQ102" s="15"/>
      <c r="CR102" s="15"/>
      <c r="CS102" s="15"/>
      <c r="CT102" s="15"/>
      <c r="CU102" s="15"/>
      <c r="CV102" s="15"/>
      <c r="CW102" s="15"/>
      <c r="CX102" s="15"/>
      <c r="CY102" s="15"/>
      <c r="CZ102" s="15"/>
      <c r="DA102" s="15"/>
      <c r="DB102" s="15"/>
      <c r="DC102" s="15"/>
      <c r="DD102" s="15"/>
      <c r="DE102" s="15"/>
      <c r="DF102" s="15"/>
      <c r="DG102" s="15"/>
      <c r="DH102" s="15"/>
      <c r="DI102" s="15"/>
      <c r="DJ102" s="15"/>
      <c r="DK102" s="15"/>
      <c r="DL102" s="15"/>
      <c r="DM102" s="15"/>
      <c r="DN102" s="15"/>
      <c r="DO102" s="15"/>
      <c r="DP102" s="15"/>
    </row>
    <row r="103" spans="1:120" s="20" customFormat="1" x14ac:dyDescent="0.25">
      <c r="A103" s="82"/>
      <c r="B103" s="80" t="s">
        <v>27</v>
      </c>
      <c r="C103" s="92">
        <f t="shared" si="127"/>
        <v>3768352</v>
      </c>
      <c r="D103" s="93">
        <v>3582703</v>
      </c>
      <c r="E103" s="94">
        <f>H103+103</f>
        <v>185649</v>
      </c>
      <c r="F103" s="95">
        <f t="shared" si="130"/>
        <v>3768249</v>
      </c>
      <c r="G103" s="93">
        <v>3582703</v>
      </c>
      <c r="H103" s="86">
        <v>185546</v>
      </c>
      <c r="I103" s="31">
        <f t="shared" si="156"/>
        <v>1599146</v>
      </c>
      <c r="J103" s="114">
        <v>1484340</v>
      </c>
      <c r="K103" s="115">
        <v>114806</v>
      </c>
      <c r="L103" s="97">
        <f t="shared" si="154"/>
        <v>0.42436216149659056</v>
      </c>
      <c r="M103" s="87">
        <f t="shared" si="154"/>
        <v>0.4143072981489116</v>
      </c>
      <c r="N103" s="88">
        <f t="shared" si="154"/>
        <v>0.61840354647749252</v>
      </c>
      <c r="O103" s="31">
        <f t="shared" si="157"/>
        <v>729992</v>
      </c>
      <c r="P103" s="114">
        <v>645746</v>
      </c>
      <c r="Q103" s="115">
        <v>84246</v>
      </c>
      <c r="R103" s="97">
        <f t="shared" si="155"/>
        <v>0.45648865081737378</v>
      </c>
      <c r="S103" s="87">
        <f t="shared" si="155"/>
        <v>0.43503914197555815</v>
      </c>
      <c r="T103" s="88">
        <f t="shared" si="155"/>
        <v>0.7338118216817936</v>
      </c>
      <c r="U103" s="95">
        <f t="shared" si="133"/>
        <v>3522273</v>
      </c>
      <c r="V103" s="85">
        <f t="shared" si="134"/>
        <v>3374174</v>
      </c>
      <c r="W103" s="89">
        <f t="shared" si="135"/>
        <v>148099</v>
      </c>
      <c r="X103" s="151">
        <v>51</v>
      </c>
      <c r="Y103" s="86">
        <v>14</v>
      </c>
      <c r="Z103" s="98">
        <v>0</v>
      </c>
      <c r="AA103" s="90">
        <v>0</v>
      </c>
      <c r="AB103" s="91">
        <v>0</v>
      </c>
      <c r="AC103" s="98">
        <v>0</v>
      </c>
      <c r="AD103" s="90">
        <v>0</v>
      </c>
      <c r="AE103" s="39">
        <v>0</v>
      </c>
      <c r="AF103" s="95">
        <f t="shared" si="136"/>
        <v>245976</v>
      </c>
      <c r="AG103" s="85">
        <v>208529</v>
      </c>
      <c r="AH103" s="86">
        <v>37447</v>
      </c>
      <c r="AI103" s="28">
        <f t="shared" si="137"/>
        <v>1889533</v>
      </c>
      <c r="AJ103" s="85">
        <v>1773651</v>
      </c>
      <c r="AK103" s="86">
        <v>115882</v>
      </c>
      <c r="AL103" s="28">
        <f t="shared" si="158"/>
        <v>113308</v>
      </c>
      <c r="AM103" s="85">
        <v>88545</v>
      </c>
      <c r="AN103" s="89">
        <v>24763</v>
      </c>
      <c r="AO103" s="79"/>
      <c r="AP103" s="79"/>
      <c r="AQ103" s="113"/>
      <c r="AR103" s="113"/>
      <c r="AS103" s="79"/>
      <c r="AT103" s="79"/>
      <c r="AU103" s="113"/>
      <c r="AV103" s="113"/>
      <c r="AW103" s="79"/>
      <c r="AX103" s="79"/>
      <c r="AY103" s="79"/>
      <c r="AZ103" s="81"/>
      <c r="BA103" s="81"/>
      <c r="BB103" s="81"/>
      <c r="BC103" s="81"/>
      <c r="BD103" s="81"/>
      <c r="BE103" s="81"/>
      <c r="BF103" s="81"/>
      <c r="BG103" s="81"/>
      <c r="BH103" s="81"/>
      <c r="BI103" s="81"/>
      <c r="BJ103" s="81"/>
      <c r="BK103" s="81"/>
      <c r="BL103" s="81"/>
      <c r="BM103" s="81"/>
      <c r="BN103" s="81"/>
      <c r="BO103" s="81"/>
      <c r="BP103" s="81"/>
      <c r="BQ103" s="81"/>
      <c r="BR103" s="81"/>
      <c r="BS103" s="81"/>
      <c r="BT103" s="15"/>
      <c r="BU103" s="15"/>
      <c r="BV103" s="15"/>
      <c r="BW103" s="15"/>
      <c r="BX103" s="15"/>
      <c r="BY103" s="8"/>
      <c r="BZ103" s="8"/>
      <c r="CA103" s="8"/>
      <c r="CB103" s="8"/>
      <c r="CC103" s="15"/>
      <c r="CD103" s="15"/>
      <c r="CE103" s="15"/>
      <c r="CF103" s="15"/>
      <c r="CG103" s="15"/>
      <c r="CH103" s="15"/>
      <c r="CI103" s="15"/>
      <c r="CJ103" s="15"/>
      <c r="CK103" s="15"/>
      <c r="CL103" s="15"/>
      <c r="CM103" s="15"/>
      <c r="CN103" s="15"/>
      <c r="CO103" s="15"/>
      <c r="CP103" s="15"/>
      <c r="CQ103" s="15"/>
      <c r="CR103" s="15"/>
      <c r="CS103" s="15"/>
      <c r="CT103" s="15"/>
      <c r="CU103" s="15"/>
      <c r="CV103" s="15"/>
      <c r="CW103" s="15"/>
      <c r="CX103" s="15"/>
      <c r="CY103" s="15"/>
      <c r="CZ103" s="15"/>
      <c r="DA103" s="15"/>
      <c r="DB103" s="15"/>
      <c r="DC103" s="15"/>
      <c r="DD103" s="15"/>
      <c r="DE103" s="15"/>
      <c r="DF103" s="15"/>
      <c r="DG103" s="15"/>
      <c r="DH103" s="15"/>
      <c r="DI103" s="15"/>
      <c r="DJ103" s="15"/>
      <c r="DK103" s="15"/>
      <c r="DL103" s="15"/>
      <c r="DM103" s="15"/>
      <c r="DN103" s="15"/>
      <c r="DO103" s="15"/>
      <c r="DP103" s="15"/>
    </row>
    <row r="104" spans="1:120" s="20" customFormat="1" x14ac:dyDescent="0.25">
      <c r="A104" s="82"/>
      <c r="B104" s="80" t="s">
        <v>28</v>
      </c>
      <c r="C104" s="92">
        <f t="shared" si="127"/>
        <v>3783003</v>
      </c>
      <c r="D104" s="93">
        <v>3597115</v>
      </c>
      <c r="E104" s="94">
        <f>H104+103</f>
        <v>185888</v>
      </c>
      <c r="F104" s="95">
        <f t="shared" si="130"/>
        <v>3782900</v>
      </c>
      <c r="G104" s="93">
        <v>3597115</v>
      </c>
      <c r="H104" s="86">
        <v>185785</v>
      </c>
      <c r="I104" s="31">
        <f t="shared" si="156"/>
        <v>1620326</v>
      </c>
      <c r="J104" s="114">
        <v>1504974</v>
      </c>
      <c r="K104" s="115">
        <v>115352</v>
      </c>
      <c r="L104" s="97">
        <f t="shared" si="154"/>
        <v>0.42831739758070508</v>
      </c>
      <c r="M104" s="87">
        <f t="shared" si="154"/>
        <v>0.41838362131875129</v>
      </c>
      <c r="N104" s="88">
        <f t="shared" si="154"/>
        <v>0.62054570494060934</v>
      </c>
      <c r="O104" s="31">
        <f t="shared" si="157"/>
        <v>744550</v>
      </c>
      <c r="P104" s="114">
        <v>659676</v>
      </c>
      <c r="Q104" s="115">
        <v>84874</v>
      </c>
      <c r="R104" s="97">
        <f t="shared" si="155"/>
        <v>0.45950629688099803</v>
      </c>
      <c r="S104" s="87">
        <f t="shared" si="155"/>
        <v>0.43833049607501523</v>
      </c>
      <c r="T104" s="88">
        <f t="shared" si="155"/>
        <v>0.73578264789513836</v>
      </c>
      <c r="U104" s="95">
        <f t="shared" si="133"/>
        <v>3536368</v>
      </c>
      <c r="V104" s="85">
        <f t="shared" si="134"/>
        <v>3387374</v>
      </c>
      <c r="W104" s="89">
        <f t="shared" si="135"/>
        <v>148994</v>
      </c>
      <c r="X104" s="151">
        <v>54</v>
      </c>
      <c r="Y104" s="86">
        <v>16</v>
      </c>
      <c r="Z104" s="98">
        <v>0</v>
      </c>
      <c r="AA104" s="90">
        <v>0</v>
      </c>
      <c r="AB104" s="91">
        <v>0</v>
      </c>
      <c r="AC104" s="98">
        <v>0</v>
      </c>
      <c r="AD104" s="90">
        <v>0</v>
      </c>
      <c r="AE104" s="39">
        <v>0</v>
      </c>
      <c r="AF104" s="95">
        <f t="shared" si="136"/>
        <v>246532</v>
      </c>
      <c r="AG104" s="85">
        <v>209741</v>
      </c>
      <c r="AH104" s="86">
        <v>36791</v>
      </c>
      <c r="AI104" s="28">
        <f t="shared" si="137"/>
        <v>1892221</v>
      </c>
      <c r="AJ104" s="85">
        <v>1776257</v>
      </c>
      <c r="AK104" s="86">
        <v>115964</v>
      </c>
      <c r="AL104" s="28">
        <f t="shared" si="158"/>
        <v>113496</v>
      </c>
      <c r="AM104" s="85">
        <v>89008</v>
      </c>
      <c r="AN104" s="89">
        <v>24488</v>
      </c>
      <c r="AO104" s="79"/>
      <c r="AP104" s="79"/>
      <c r="AQ104" s="113"/>
      <c r="AR104" s="113"/>
      <c r="AS104" s="79"/>
      <c r="AT104" s="79"/>
      <c r="AU104" s="113"/>
      <c r="AV104" s="113"/>
      <c r="AW104" s="79"/>
      <c r="AX104" s="79"/>
      <c r="AY104" s="79"/>
      <c r="AZ104" s="81"/>
      <c r="BA104" s="81"/>
      <c r="BB104" s="81"/>
      <c r="BC104" s="81"/>
      <c r="BD104" s="81"/>
      <c r="BE104" s="81"/>
      <c r="BF104" s="81"/>
      <c r="BG104" s="81"/>
      <c r="BH104" s="81"/>
      <c r="BI104" s="81"/>
      <c r="BJ104" s="81"/>
      <c r="BK104" s="81"/>
      <c r="BL104" s="81"/>
      <c r="BM104" s="81"/>
      <c r="BN104" s="81"/>
      <c r="BO104" s="81"/>
      <c r="BP104" s="81"/>
      <c r="BQ104" s="81"/>
      <c r="BR104" s="81"/>
      <c r="BS104" s="81"/>
      <c r="BT104" s="15"/>
      <c r="BU104" s="15"/>
      <c r="BV104" s="15"/>
      <c r="BW104" s="15"/>
      <c r="BX104" s="15"/>
      <c r="BY104" s="8"/>
      <c r="BZ104" s="8"/>
      <c r="CA104" s="8"/>
      <c r="CB104" s="8"/>
      <c r="CC104" s="15"/>
      <c r="CD104" s="15"/>
      <c r="CE104" s="15"/>
      <c r="CF104" s="15"/>
      <c r="CG104" s="15"/>
      <c r="CH104" s="15"/>
      <c r="CI104" s="15"/>
      <c r="CJ104" s="15"/>
      <c r="CK104" s="15"/>
      <c r="CL104" s="15"/>
      <c r="CM104" s="15"/>
      <c r="CN104" s="15"/>
      <c r="CO104" s="15"/>
      <c r="CP104" s="15"/>
      <c r="CQ104" s="15"/>
      <c r="CR104" s="15"/>
      <c r="CS104" s="15"/>
      <c r="CT104" s="15"/>
      <c r="CU104" s="15"/>
      <c r="CV104" s="15"/>
      <c r="CW104" s="15"/>
      <c r="CX104" s="15"/>
      <c r="CY104" s="15"/>
      <c r="CZ104" s="15"/>
      <c r="DA104" s="15"/>
      <c r="DB104" s="15"/>
      <c r="DC104" s="15"/>
      <c r="DD104" s="15"/>
      <c r="DE104" s="15"/>
      <c r="DF104" s="15"/>
      <c r="DG104" s="15"/>
      <c r="DH104" s="15"/>
      <c r="DI104" s="15"/>
      <c r="DJ104" s="15"/>
      <c r="DK104" s="15"/>
      <c r="DL104" s="15"/>
      <c r="DM104" s="15"/>
      <c r="DN104" s="15"/>
      <c r="DO104" s="15"/>
      <c r="DP104" s="15"/>
    </row>
    <row r="105" spans="1:120" s="20" customFormat="1" x14ac:dyDescent="0.25">
      <c r="A105" s="82"/>
      <c r="B105" s="80" t="s">
        <v>29</v>
      </c>
      <c r="C105" s="92">
        <f t="shared" si="127"/>
        <v>3804872</v>
      </c>
      <c r="D105" s="93">
        <f t="shared" ref="D105:D107" si="160">G105</f>
        <v>3617098</v>
      </c>
      <c r="E105" s="94">
        <f t="shared" ref="E105:E107" si="161">H105+103</f>
        <v>187774</v>
      </c>
      <c r="F105" s="95">
        <f t="shared" si="130"/>
        <v>3804769</v>
      </c>
      <c r="G105" s="85">
        <v>3617098</v>
      </c>
      <c r="H105" s="86">
        <v>187671</v>
      </c>
      <c r="I105" s="31">
        <f t="shared" si="156"/>
        <v>1640713</v>
      </c>
      <c r="J105" s="114">
        <v>1524411</v>
      </c>
      <c r="K105" s="115">
        <v>116302</v>
      </c>
      <c r="L105" s="97">
        <f t="shared" si="154"/>
        <v>0.43121371757052535</v>
      </c>
      <c r="M105" s="87">
        <f t="shared" si="154"/>
        <v>0.42144586627180131</v>
      </c>
      <c r="N105" s="88">
        <f t="shared" si="154"/>
        <v>0.61937222405657866</v>
      </c>
      <c r="O105" s="31">
        <f t="shared" si="157"/>
        <v>758274</v>
      </c>
      <c r="P105" s="114">
        <v>672927</v>
      </c>
      <c r="Q105" s="115">
        <v>85347</v>
      </c>
      <c r="R105" s="97">
        <f t="shared" si="155"/>
        <v>0.46216126769276528</v>
      </c>
      <c r="S105" s="87">
        <f t="shared" si="155"/>
        <v>0.44143410143327488</v>
      </c>
      <c r="T105" s="88">
        <f t="shared" si="155"/>
        <v>0.73383948685319256</v>
      </c>
      <c r="U105" s="95">
        <f t="shared" si="133"/>
        <v>3557155</v>
      </c>
      <c r="V105" s="85">
        <f t="shared" si="134"/>
        <v>3405660</v>
      </c>
      <c r="W105" s="89">
        <f t="shared" si="135"/>
        <v>151495</v>
      </c>
      <c r="X105" s="151">
        <v>60</v>
      </c>
      <c r="Y105" s="86">
        <v>16</v>
      </c>
      <c r="Z105" s="98">
        <v>0</v>
      </c>
      <c r="AA105" s="90">
        <v>0</v>
      </c>
      <c r="AB105" s="91">
        <v>0</v>
      </c>
      <c r="AC105" s="98">
        <v>0</v>
      </c>
      <c r="AD105" s="90">
        <v>0</v>
      </c>
      <c r="AE105" s="39">
        <v>0</v>
      </c>
      <c r="AF105" s="95">
        <f t="shared" si="136"/>
        <v>247614</v>
      </c>
      <c r="AG105" s="85">
        <v>211438</v>
      </c>
      <c r="AH105" s="86">
        <v>36176</v>
      </c>
      <c r="AI105" s="28">
        <f t="shared" si="137"/>
        <v>1899863</v>
      </c>
      <c r="AJ105" s="85">
        <v>1782745</v>
      </c>
      <c r="AK105" s="86">
        <v>117118</v>
      </c>
      <c r="AL105" s="28">
        <f t="shared" si="158"/>
        <v>113653</v>
      </c>
      <c r="AM105" s="85">
        <v>89681</v>
      </c>
      <c r="AN105" s="89">
        <v>23972</v>
      </c>
      <c r="AO105" s="79"/>
      <c r="AP105" s="79"/>
      <c r="AQ105" s="113"/>
      <c r="AR105" s="113"/>
      <c r="AS105" s="79"/>
      <c r="AT105" s="79"/>
      <c r="AU105" s="113"/>
      <c r="AV105" s="113"/>
      <c r="AW105" s="79"/>
      <c r="AX105" s="79"/>
      <c r="AY105" s="79"/>
      <c r="AZ105" s="81"/>
      <c r="BA105" s="81"/>
      <c r="BB105" s="81"/>
      <c r="BC105" s="81"/>
      <c r="BD105" s="81"/>
      <c r="BE105" s="81"/>
      <c r="BF105" s="81"/>
      <c r="BG105" s="81"/>
      <c r="BH105" s="81"/>
      <c r="BI105" s="81"/>
      <c r="BJ105" s="81"/>
      <c r="BK105" s="81"/>
      <c r="BL105" s="81"/>
      <c r="BM105" s="81"/>
      <c r="BN105" s="81"/>
      <c r="BO105" s="81"/>
      <c r="BP105" s="81"/>
      <c r="BQ105" s="81"/>
      <c r="BR105" s="81"/>
      <c r="BS105" s="81"/>
      <c r="BT105" s="15"/>
      <c r="BU105" s="15"/>
      <c r="BV105" s="15"/>
      <c r="BW105" s="15"/>
      <c r="BX105" s="15"/>
      <c r="BY105" s="8"/>
      <c r="BZ105" s="8"/>
      <c r="CA105" s="8"/>
      <c r="CB105" s="8"/>
      <c r="CC105" s="15"/>
      <c r="CD105" s="15"/>
      <c r="CE105" s="15"/>
      <c r="CF105" s="15"/>
      <c r="CG105" s="15"/>
      <c r="CH105" s="15"/>
      <c r="CI105" s="15"/>
      <c r="CJ105" s="15"/>
      <c r="CK105" s="15"/>
      <c r="CL105" s="15"/>
      <c r="CM105" s="15"/>
      <c r="CN105" s="15"/>
      <c r="CO105" s="15"/>
      <c r="CP105" s="15"/>
      <c r="CQ105" s="15"/>
      <c r="CR105" s="15"/>
      <c r="CS105" s="15"/>
      <c r="CT105" s="15"/>
      <c r="CU105" s="15"/>
      <c r="CV105" s="15"/>
      <c r="CW105" s="15"/>
      <c r="CX105" s="15"/>
      <c r="CY105" s="15"/>
      <c r="CZ105" s="15"/>
      <c r="DA105" s="15"/>
      <c r="DB105" s="15"/>
      <c r="DC105" s="15"/>
      <c r="DD105" s="15"/>
      <c r="DE105" s="15"/>
      <c r="DF105" s="15"/>
      <c r="DG105" s="15"/>
      <c r="DH105" s="15"/>
      <c r="DI105" s="15"/>
      <c r="DJ105" s="15"/>
      <c r="DK105" s="15"/>
      <c r="DL105" s="15"/>
      <c r="DM105" s="15"/>
      <c r="DN105" s="15"/>
      <c r="DO105" s="15"/>
      <c r="DP105" s="15"/>
    </row>
    <row r="106" spans="1:120" s="20" customFormat="1" x14ac:dyDescent="0.25">
      <c r="A106" s="82"/>
      <c r="B106" s="80" t="s">
        <v>37</v>
      </c>
      <c r="C106" s="92">
        <f t="shared" si="127"/>
        <v>3814966</v>
      </c>
      <c r="D106" s="93">
        <f t="shared" si="160"/>
        <v>3627514</v>
      </c>
      <c r="E106" s="94">
        <f t="shared" si="161"/>
        <v>187452</v>
      </c>
      <c r="F106" s="95">
        <f t="shared" si="130"/>
        <v>3814863</v>
      </c>
      <c r="G106" s="85">
        <v>3627514</v>
      </c>
      <c r="H106" s="86">
        <v>187349</v>
      </c>
      <c r="I106" s="31">
        <f t="shared" si="156"/>
        <v>1657700</v>
      </c>
      <c r="J106" s="114">
        <v>1540425</v>
      </c>
      <c r="K106" s="115">
        <v>117275</v>
      </c>
      <c r="L106" s="97">
        <f t="shared" si="154"/>
        <v>0.43452549773707028</v>
      </c>
      <c r="M106" s="87">
        <f t="shared" si="154"/>
        <v>0.42465032526407892</v>
      </c>
      <c r="N106" s="88">
        <f t="shared" si="154"/>
        <v>0.62562682713441309</v>
      </c>
      <c r="O106" s="31">
        <f t="shared" si="157"/>
        <v>765452</v>
      </c>
      <c r="P106" s="114">
        <v>679595</v>
      </c>
      <c r="Q106" s="115">
        <v>85857</v>
      </c>
      <c r="R106" s="97">
        <f t="shared" si="155"/>
        <v>0.4617554442902817</v>
      </c>
      <c r="S106" s="87">
        <f t="shared" si="155"/>
        <v>0.44117370206274242</v>
      </c>
      <c r="T106" s="88">
        <f t="shared" si="155"/>
        <v>0.73209976550842037</v>
      </c>
      <c r="U106" s="95">
        <f t="shared" si="133"/>
        <v>3565978</v>
      </c>
      <c r="V106" s="85">
        <f t="shared" si="134"/>
        <v>3414542</v>
      </c>
      <c r="W106" s="89">
        <f t="shared" si="135"/>
        <v>151436</v>
      </c>
      <c r="X106" s="151">
        <v>65</v>
      </c>
      <c r="Y106" s="86">
        <v>16</v>
      </c>
      <c r="Z106" s="98">
        <v>0</v>
      </c>
      <c r="AA106" s="90">
        <v>0</v>
      </c>
      <c r="AB106" s="91">
        <v>0</v>
      </c>
      <c r="AC106" s="98">
        <v>0</v>
      </c>
      <c r="AD106" s="90">
        <v>0</v>
      </c>
      <c r="AE106" s="39">
        <v>0</v>
      </c>
      <c r="AF106" s="95">
        <f t="shared" si="136"/>
        <v>248885</v>
      </c>
      <c r="AG106" s="85">
        <v>212972</v>
      </c>
      <c r="AH106" s="86">
        <v>35913</v>
      </c>
      <c r="AI106" s="28">
        <f t="shared" si="137"/>
        <v>1902476</v>
      </c>
      <c r="AJ106" s="85">
        <v>1785730</v>
      </c>
      <c r="AK106" s="86">
        <v>116746</v>
      </c>
      <c r="AL106" s="28">
        <f t="shared" si="158"/>
        <v>113732</v>
      </c>
      <c r="AM106" s="85">
        <v>90317</v>
      </c>
      <c r="AN106" s="89">
        <v>23415</v>
      </c>
      <c r="AO106" s="79"/>
      <c r="AP106" s="79"/>
      <c r="AQ106" s="113"/>
      <c r="AR106" s="113"/>
      <c r="AS106" s="79"/>
      <c r="AT106" s="79"/>
      <c r="AU106" s="113"/>
      <c r="AV106" s="113"/>
      <c r="AW106" s="79"/>
      <c r="AX106" s="79"/>
      <c r="AY106" s="79"/>
      <c r="AZ106" s="81"/>
      <c r="BA106" s="81"/>
      <c r="BB106" s="81"/>
      <c r="BC106" s="81"/>
      <c r="BD106" s="81"/>
      <c r="BE106" s="81"/>
      <c r="BF106" s="81"/>
      <c r="BG106" s="81"/>
      <c r="BH106" s="81"/>
      <c r="BI106" s="81"/>
      <c r="BJ106" s="81"/>
      <c r="BK106" s="81"/>
      <c r="BL106" s="81"/>
      <c r="BM106" s="81"/>
      <c r="BN106" s="81"/>
      <c r="BO106" s="81"/>
      <c r="BP106" s="81"/>
      <c r="BQ106" s="81"/>
      <c r="BR106" s="81"/>
      <c r="BS106" s="81"/>
      <c r="BT106" s="15"/>
      <c r="BU106" s="15"/>
      <c r="BV106" s="15"/>
      <c r="BW106" s="15"/>
      <c r="BX106" s="15"/>
      <c r="BY106" s="8"/>
      <c r="BZ106" s="8"/>
      <c r="CA106" s="8"/>
      <c r="CB106" s="8"/>
      <c r="CC106" s="15"/>
      <c r="CD106" s="15"/>
      <c r="CE106" s="15"/>
      <c r="CF106" s="15"/>
      <c r="CG106" s="15"/>
      <c r="CH106" s="15"/>
      <c r="CI106" s="15"/>
      <c r="CJ106" s="15"/>
      <c r="CK106" s="15"/>
      <c r="CL106" s="15"/>
      <c r="CM106" s="15"/>
      <c r="CN106" s="15"/>
      <c r="CO106" s="15"/>
      <c r="CP106" s="15"/>
      <c r="CQ106" s="15"/>
      <c r="CR106" s="15"/>
      <c r="CS106" s="15"/>
      <c r="CT106" s="15"/>
      <c r="CU106" s="15"/>
      <c r="CV106" s="15"/>
      <c r="CW106" s="15"/>
      <c r="CX106" s="15"/>
      <c r="CY106" s="15"/>
      <c r="CZ106" s="15"/>
      <c r="DA106" s="15"/>
      <c r="DB106" s="15"/>
      <c r="DC106" s="15"/>
      <c r="DD106" s="15"/>
      <c r="DE106" s="15"/>
      <c r="DF106" s="15"/>
      <c r="DG106" s="15"/>
      <c r="DH106" s="15"/>
      <c r="DI106" s="15"/>
      <c r="DJ106" s="15"/>
      <c r="DK106" s="15"/>
      <c r="DL106" s="15"/>
      <c r="DM106" s="15"/>
      <c r="DN106" s="15"/>
      <c r="DO106" s="15"/>
      <c r="DP106" s="15"/>
    </row>
    <row r="107" spans="1:120" s="81" customFormat="1" ht="15.75" thickBot="1" x14ac:dyDescent="0.3">
      <c r="A107" s="83"/>
      <c r="B107" s="84" t="s">
        <v>30</v>
      </c>
      <c r="C107" s="99">
        <f t="shared" si="127"/>
        <v>3777564</v>
      </c>
      <c r="D107" s="100">
        <f t="shared" si="160"/>
        <v>3589948</v>
      </c>
      <c r="E107" s="101">
        <f t="shared" si="161"/>
        <v>187616</v>
      </c>
      <c r="F107" s="102">
        <f t="shared" si="130"/>
        <v>3777461</v>
      </c>
      <c r="G107" s="103">
        <v>3589948</v>
      </c>
      <c r="H107" s="104">
        <v>187513</v>
      </c>
      <c r="I107" s="105">
        <f t="shared" si="156"/>
        <v>1670777</v>
      </c>
      <c r="J107" s="103">
        <v>1551983</v>
      </c>
      <c r="K107" s="104">
        <v>118794</v>
      </c>
      <c r="L107" s="106">
        <f t="shared" si="154"/>
        <v>0.44228952838390029</v>
      </c>
      <c r="M107" s="107">
        <f t="shared" si="154"/>
        <v>0.43231350426245729</v>
      </c>
      <c r="N107" s="108">
        <f t="shared" si="154"/>
        <v>0.63317627494456763</v>
      </c>
      <c r="O107" s="105">
        <f t="shared" si="157"/>
        <v>768229</v>
      </c>
      <c r="P107" s="116">
        <v>684334</v>
      </c>
      <c r="Q107" s="117">
        <v>83895</v>
      </c>
      <c r="R107" s="106">
        <f t="shared" si="155"/>
        <v>0.45980343277409252</v>
      </c>
      <c r="S107" s="107">
        <f t="shared" si="155"/>
        <v>0.44094168557258684</v>
      </c>
      <c r="T107" s="108">
        <f t="shared" si="155"/>
        <v>0.70622253649174205</v>
      </c>
      <c r="U107" s="102">
        <f t="shared" si="133"/>
        <v>3530706</v>
      </c>
      <c r="V107" s="103">
        <f t="shared" si="134"/>
        <v>3378507</v>
      </c>
      <c r="W107" s="109">
        <f t="shared" si="135"/>
        <v>152199</v>
      </c>
      <c r="X107" s="152">
        <v>67</v>
      </c>
      <c r="Y107" s="104">
        <v>16</v>
      </c>
      <c r="Z107" s="110">
        <v>0</v>
      </c>
      <c r="AA107" s="111">
        <v>0</v>
      </c>
      <c r="AB107" s="112">
        <v>0</v>
      </c>
      <c r="AC107" s="110">
        <v>0</v>
      </c>
      <c r="AD107" s="111">
        <v>0</v>
      </c>
      <c r="AE107" s="61">
        <v>0</v>
      </c>
      <c r="AF107" s="102">
        <f t="shared" si="136"/>
        <v>246755</v>
      </c>
      <c r="AG107" s="103">
        <v>211441</v>
      </c>
      <c r="AH107" s="104">
        <v>35314</v>
      </c>
      <c r="AI107" s="102">
        <f t="shared" si="137"/>
        <v>1899149</v>
      </c>
      <c r="AJ107" s="103">
        <v>1782397</v>
      </c>
      <c r="AK107" s="104">
        <v>116752</v>
      </c>
      <c r="AL107" s="102">
        <f t="shared" si="158"/>
        <v>112961</v>
      </c>
      <c r="AM107" s="103">
        <v>89776</v>
      </c>
      <c r="AN107" s="109">
        <v>23185</v>
      </c>
      <c r="AO107" s="79"/>
      <c r="AP107" s="79"/>
      <c r="AQ107" s="113"/>
      <c r="AR107" s="113"/>
      <c r="AS107" s="79"/>
      <c r="AT107" s="79"/>
      <c r="AU107" s="113"/>
      <c r="AV107" s="113"/>
      <c r="AW107" s="79"/>
      <c r="AX107" s="79"/>
      <c r="AY107" s="79"/>
      <c r="BT107" s="15"/>
      <c r="BU107" s="15"/>
      <c r="BV107" s="15"/>
      <c r="BW107" s="15"/>
      <c r="BX107" s="15"/>
      <c r="BY107" s="8"/>
      <c r="BZ107" s="8"/>
      <c r="CA107" s="8"/>
      <c r="CB107" s="8"/>
      <c r="CC107" s="15"/>
      <c r="CD107" s="15"/>
      <c r="CE107" s="15"/>
      <c r="CF107" s="15"/>
      <c r="CG107" s="15"/>
      <c r="CH107" s="15"/>
      <c r="CI107" s="15"/>
      <c r="CJ107" s="15"/>
      <c r="CK107" s="15"/>
      <c r="CL107" s="15"/>
      <c r="CM107" s="15"/>
      <c r="CN107" s="15"/>
      <c r="CO107" s="15"/>
      <c r="CP107" s="15"/>
      <c r="CQ107" s="15"/>
      <c r="CR107" s="15"/>
      <c r="CS107" s="15"/>
      <c r="CT107" s="15"/>
      <c r="CU107" s="15"/>
      <c r="CV107" s="15"/>
      <c r="CW107" s="15"/>
      <c r="CX107" s="15"/>
      <c r="CY107" s="15"/>
      <c r="CZ107" s="15"/>
      <c r="DA107" s="15"/>
      <c r="DB107" s="15"/>
      <c r="DC107" s="15"/>
      <c r="DD107" s="15"/>
      <c r="DE107" s="15"/>
      <c r="DF107" s="15"/>
      <c r="DG107" s="15"/>
      <c r="DH107" s="15"/>
      <c r="DI107" s="15"/>
      <c r="DJ107" s="15"/>
      <c r="DK107" s="15"/>
      <c r="DL107" s="15"/>
      <c r="DM107" s="15"/>
      <c r="DN107" s="15"/>
      <c r="DO107" s="15"/>
      <c r="DP107" s="15"/>
    </row>
    <row r="108" spans="1:120" s="81" customFormat="1" x14ac:dyDescent="0.25">
      <c r="A108" s="119"/>
      <c r="B108" s="120"/>
      <c r="C108" s="125"/>
      <c r="D108" s="126"/>
      <c r="E108" s="126"/>
      <c r="F108" s="121"/>
      <c r="G108" s="121"/>
      <c r="H108" s="121"/>
      <c r="I108" s="127"/>
      <c r="J108" s="122"/>
      <c r="K108" s="122"/>
      <c r="L108" s="123"/>
      <c r="M108" s="123"/>
      <c r="N108" s="123"/>
      <c r="O108" s="127"/>
      <c r="P108" s="122"/>
      <c r="Q108" s="122"/>
      <c r="R108" s="123"/>
      <c r="S108" s="123"/>
      <c r="T108" s="123"/>
      <c r="U108" s="121"/>
      <c r="V108" s="121"/>
      <c r="W108" s="121"/>
      <c r="X108" s="121"/>
      <c r="Y108" s="121"/>
      <c r="Z108" s="124"/>
      <c r="AA108" s="124"/>
      <c r="AB108" s="124"/>
      <c r="AC108" s="124"/>
      <c r="AD108" s="124"/>
      <c r="AE108" s="124"/>
      <c r="AF108" s="121"/>
      <c r="AG108" s="121"/>
      <c r="AH108" s="121"/>
      <c r="AI108" s="127"/>
      <c r="AJ108" s="121"/>
      <c r="AK108" s="121"/>
      <c r="AL108" s="127"/>
      <c r="AM108" s="121"/>
      <c r="AN108" s="121"/>
      <c r="AO108" s="79"/>
      <c r="AP108" s="79"/>
      <c r="AQ108" s="113"/>
      <c r="AR108" s="113"/>
      <c r="AS108" s="79"/>
      <c r="AT108" s="79"/>
      <c r="AU108" s="113"/>
      <c r="AV108" s="113"/>
      <c r="AW108" s="79"/>
      <c r="AX108" s="79"/>
      <c r="AY108" s="79"/>
      <c r="BT108" s="15"/>
      <c r="BU108" s="15"/>
      <c r="BV108" s="15"/>
      <c r="BW108" s="15"/>
      <c r="BX108" s="15"/>
      <c r="BY108" s="8"/>
      <c r="BZ108" s="8"/>
      <c r="CA108" s="8"/>
      <c r="CB108" s="8"/>
      <c r="CC108" s="15"/>
      <c r="CD108" s="15"/>
      <c r="CE108" s="15"/>
      <c r="CF108" s="15"/>
      <c r="CG108" s="15"/>
      <c r="CH108" s="15"/>
      <c r="CI108" s="15"/>
      <c r="CJ108" s="15"/>
      <c r="CK108" s="15"/>
      <c r="CL108" s="15"/>
      <c r="CM108" s="15"/>
      <c r="CN108" s="15"/>
      <c r="CO108" s="15"/>
      <c r="CP108" s="15"/>
      <c r="CQ108" s="15"/>
      <c r="CR108" s="15"/>
      <c r="CS108" s="15"/>
      <c r="CT108" s="15"/>
      <c r="CU108" s="15"/>
      <c r="CV108" s="15"/>
      <c r="CW108" s="15"/>
      <c r="CX108" s="15"/>
      <c r="CY108" s="15"/>
      <c r="CZ108" s="15"/>
      <c r="DA108" s="15"/>
      <c r="DB108" s="15"/>
      <c r="DC108" s="15"/>
      <c r="DD108" s="15"/>
      <c r="DE108" s="15"/>
      <c r="DF108" s="15"/>
      <c r="DG108" s="15"/>
      <c r="DH108" s="15"/>
      <c r="DI108" s="15"/>
      <c r="DJ108" s="15"/>
      <c r="DK108" s="15"/>
      <c r="DL108" s="15"/>
      <c r="DM108" s="15"/>
      <c r="DN108" s="15"/>
      <c r="DO108" s="15"/>
      <c r="DP108" s="15"/>
    </row>
    <row r="109" spans="1:120" s="81" customFormat="1" x14ac:dyDescent="0.25">
      <c r="A109" s="119"/>
      <c r="B109" s="120"/>
      <c r="C109" s="125"/>
      <c r="D109" s="126"/>
      <c r="E109" s="126"/>
      <c r="F109" s="121"/>
      <c r="G109" s="121"/>
      <c r="H109" s="121"/>
      <c r="I109" s="127"/>
      <c r="J109" s="122"/>
      <c r="K109" s="122"/>
      <c r="L109" s="123"/>
      <c r="M109" s="123"/>
      <c r="N109" s="123"/>
      <c r="O109" s="127"/>
      <c r="P109" s="122"/>
      <c r="Q109" s="122"/>
      <c r="R109" s="123"/>
      <c r="S109" s="123"/>
      <c r="T109" s="123"/>
      <c r="U109" s="121"/>
      <c r="V109" s="121"/>
      <c r="W109" s="121"/>
      <c r="X109" s="121"/>
      <c r="Y109" s="121"/>
      <c r="Z109" s="124"/>
      <c r="AA109" s="124"/>
      <c r="AB109" s="124"/>
      <c r="AC109" s="124"/>
      <c r="AD109" s="124"/>
      <c r="AE109" s="124"/>
      <c r="AF109" s="121"/>
      <c r="AG109" s="121"/>
      <c r="AH109" s="121"/>
      <c r="AI109" s="127"/>
      <c r="AJ109" s="121"/>
      <c r="AK109" s="121"/>
      <c r="AL109" s="127"/>
      <c r="AM109" s="121"/>
      <c r="AN109" s="121"/>
      <c r="AO109" s="79"/>
      <c r="AP109" s="79"/>
      <c r="AQ109" s="113"/>
      <c r="AR109" s="113"/>
      <c r="AS109" s="79"/>
      <c r="AT109" s="79"/>
      <c r="AU109" s="113"/>
      <c r="AV109" s="113"/>
      <c r="AW109" s="79"/>
      <c r="AX109" s="79"/>
      <c r="AY109" s="79"/>
      <c r="BT109" s="15"/>
      <c r="BU109" s="15"/>
      <c r="BV109" s="15"/>
      <c r="BW109" s="15"/>
      <c r="BX109" s="15"/>
      <c r="BY109" s="8"/>
      <c r="BZ109" s="8"/>
      <c r="CA109" s="8"/>
      <c r="CB109" s="8"/>
      <c r="CC109" s="15"/>
      <c r="CD109" s="15"/>
      <c r="CE109" s="15"/>
      <c r="CF109" s="15"/>
      <c r="CG109" s="15"/>
      <c r="CH109" s="15"/>
      <c r="CI109" s="15"/>
      <c r="CJ109" s="15"/>
      <c r="CK109" s="15"/>
      <c r="CL109" s="15"/>
      <c r="CM109" s="15"/>
      <c r="CN109" s="15"/>
      <c r="CO109" s="15"/>
      <c r="CP109" s="15"/>
      <c r="CQ109" s="15"/>
      <c r="CR109" s="15"/>
      <c r="CS109" s="15"/>
      <c r="CT109" s="15"/>
      <c r="CU109" s="15"/>
      <c r="CV109" s="15"/>
      <c r="CW109" s="15"/>
      <c r="CX109" s="15"/>
      <c r="CY109" s="15"/>
      <c r="CZ109" s="15"/>
      <c r="DA109" s="15"/>
      <c r="DB109" s="15"/>
      <c r="DC109" s="15"/>
      <c r="DD109" s="15"/>
      <c r="DE109" s="15"/>
      <c r="DF109" s="15"/>
      <c r="DG109" s="15"/>
      <c r="DH109" s="15"/>
      <c r="DI109" s="15"/>
      <c r="DJ109" s="15"/>
      <c r="DK109" s="15"/>
      <c r="DL109" s="15"/>
      <c r="DM109" s="15"/>
      <c r="DN109" s="15"/>
      <c r="DO109" s="15"/>
      <c r="DP109" s="15"/>
    </row>
    <row r="110" spans="1:120" x14ac:dyDescent="0.25">
      <c r="C110" s="72" t="s">
        <v>38</v>
      </c>
    </row>
    <row r="111" spans="1:120" x14ac:dyDescent="0.25">
      <c r="C111" s="72" t="s">
        <v>39</v>
      </c>
    </row>
    <row r="112" spans="1:120" x14ac:dyDescent="0.25">
      <c r="C112" s="72" t="s">
        <v>36</v>
      </c>
    </row>
  </sheetData>
  <mergeCells count="17">
    <mergeCell ref="Z8:AB10"/>
    <mergeCell ref="X8:Y10"/>
    <mergeCell ref="AC8:AE10"/>
    <mergeCell ref="AF8:AH10"/>
    <mergeCell ref="C1:G1"/>
    <mergeCell ref="C5:AN6"/>
    <mergeCell ref="L9:N10"/>
    <mergeCell ref="R9:T10"/>
    <mergeCell ref="O8:T8"/>
    <mergeCell ref="O9:Q10"/>
    <mergeCell ref="AI8:AK10"/>
    <mergeCell ref="AL8:AN10"/>
    <mergeCell ref="U8:W10"/>
    <mergeCell ref="I9:K10"/>
    <mergeCell ref="I8:N8"/>
    <mergeCell ref="C7:E10"/>
    <mergeCell ref="F8:H10"/>
  </mergeCells>
  <pageMargins left="0.7" right="0.7" top="0.75" bottom="0.75" header="0.3" footer="0.3"/>
  <pageSetup paperSize="9" orientation="portrait" r:id="rId1"/>
  <ignoredErrors>
    <ignoredError sqref="D5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Legend</vt:lpstr>
      <vt:lpstr>Accounts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NBRM</dc:creator>
  <cp:lastModifiedBy>Borche Ristovski</cp:lastModifiedBy>
  <dcterms:created xsi:type="dcterms:W3CDTF">2016-10-21T08:07:28Z</dcterms:created>
  <dcterms:modified xsi:type="dcterms:W3CDTF">2024-06-06T13:46:58Z</dcterms:modified>
</cp:coreProperties>
</file>